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50" activeTab="1"/>
  </bookViews>
  <sheets>
    <sheet name="Aclaraciones formulario" sheetId="1" r:id="rId1"/>
    <sheet name="Presupuesto" sheetId="2" r:id="rId2"/>
    <sheet name="definiciones" sheetId="3" state="hidden" r:id="rId3"/>
  </sheets>
  <definedNames>
    <definedName name="cargo">'definiciones'!$G$1:$G$35</definedName>
    <definedName name="color">'definiciones'!$B$2:$B$3</definedName>
    <definedName name="fondos">'definiciones'!#REF!</definedName>
    <definedName name="formato">'definiciones'!$D$2:$D$5</definedName>
    <definedName name="guion">'definiciones'!$F$2:$F$3</definedName>
    <definedName name="pais">'definiciones'!$C$2:$C$256</definedName>
    <definedName name="sino">'definiciones'!$E$2:$E$3</definedName>
    <definedName name="tipo">'definiciones'!$A$1:$A$4</definedName>
    <definedName name="unidad">'definiciones'!$H$2:$H$5</definedName>
    <definedName name="unidia">'definiciones'!$I$2:$I$5</definedName>
  </definedNames>
  <calcPr fullCalcOnLoad="1"/>
</workbook>
</file>

<file path=xl/sharedStrings.xml><?xml version="1.0" encoding="utf-8"?>
<sst xmlns="http://schemas.openxmlformats.org/spreadsheetml/2006/main" count="582" uniqueCount="428">
  <si>
    <t>I.</t>
  </si>
  <si>
    <t>Identificación</t>
  </si>
  <si>
    <t>II.</t>
  </si>
  <si>
    <t>Ficha técnica</t>
  </si>
  <si>
    <t>Folio del proyecto</t>
  </si>
  <si>
    <t>Nombre del proyecto</t>
  </si>
  <si>
    <t>Género</t>
  </si>
  <si>
    <t>Director/a</t>
  </si>
  <si>
    <t>Productor ejecutivo</t>
  </si>
  <si>
    <t>Empresa o persona coproductora</t>
  </si>
  <si>
    <t>País coproductor 1</t>
  </si>
  <si>
    <t>País coproductor 2</t>
  </si>
  <si>
    <t>País coproductor 3</t>
  </si>
  <si>
    <t>Color / Blanco y negro</t>
  </si>
  <si>
    <t>Formato de inicio</t>
  </si>
  <si>
    <t>Formato de término</t>
  </si>
  <si>
    <t>Guión</t>
  </si>
  <si>
    <t>Opera prima si / no</t>
  </si>
  <si>
    <t>Duración final (minutos)</t>
  </si>
  <si>
    <t>VIII.</t>
  </si>
  <si>
    <t>Resumen del presupuesto y gantt de etapas financiables</t>
  </si>
  <si>
    <t>Desarrollo</t>
  </si>
  <si>
    <t>Pre-producción</t>
  </si>
  <si>
    <t>Producción (Rodaje)</t>
  </si>
  <si>
    <t>Post-producción</t>
  </si>
  <si>
    <t>Promoción y distribución</t>
  </si>
  <si>
    <t>Total</t>
  </si>
  <si>
    <t>Cofinanciamiento</t>
  </si>
  <si>
    <t>Valor $1 USD =</t>
  </si>
  <si>
    <t>Validez =</t>
  </si>
  <si>
    <t>III.</t>
  </si>
  <si>
    <t>Investigación</t>
  </si>
  <si>
    <t>Guión cinematográfico</t>
  </si>
  <si>
    <t>Tráiler</t>
  </si>
  <si>
    <t>Preparación plan de negocios / pitch / tratamiento</t>
  </si>
  <si>
    <t>Otros gastos</t>
  </si>
  <si>
    <t>(Equivalente en dólares)</t>
  </si>
  <si>
    <t>IV.</t>
  </si>
  <si>
    <t>A</t>
  </si>
  <si>
    <t>Reemplace este texto por el nombre del ítem</t>
  </si>
  <si>
    <t>valor/unidad (sin impuestos) =</t>
  </si>
  <si>
    <t>impuestos por unidad =</t>
  </si>
  <si>
    <t>B</t>
  </si>
  <si>
    <t>unidad</t>
  </si>
  <si>
    <t>mes(es)</t>
  </si>
  <si>
    <t>persona(s)</t>
  </si>
  <si>
    <t>unidad(es)</t>
  </si>
  <si>
    <t>(seleccione unidad de medida)</t>
  </si>
  <si>
    <t>* Para agregar un nuevo ítem: inserte una nueva fila encima de ésta. Luego copie la fila completa del ítem anterior, péguela en la nueva fila y adapte la información de cada campo según corresponda al nuevo ítem que está ingresando.</t>
  </si>
  <si>
    <t>cargo</t>
  </si>
  <si>
    <t>Reemplace este texto por el nombre de la actividad/cargo</t>
  </si>
  <si>
    <t>Total recursos invertidos en la etapa</t>
  </si>
  <si>
    <t>tipo</t>
  </si>
  <si>
    <t>Ficción</t>
  </si>
  <si>
    <t>Documental</t>
  </si>
  <si>
    <t>Animación</t>
  </si>
  <si>
    <t>color</t>
  </si>
  <si>
    <t>(Color)</t>
  </si>
  <si>
    <t>(Blanco y negro)</t>
  </si>
  <si>
    <t>Argentina</t>
  </si>
  <si>
    <t>Brasil</t>
  </si>
  <si>
    <t>Canadá</t>
  </si>
  <si>
    <t>Francia</t>
  </si>
  <si>
    <t>Venezuela</t>
  </si>
  <si>
    <t>------------------</t>
  </si>
  <si>
    <t>Afganistán</t>
  </si>
  <si>
    <t>formato</t>
  </si>
  <si>
    <t>8 mm</t>
  </si>
  <si>
    <t>16 mm</t>
  </si>
  <si>
    <t>35 mm</t>
  </si>
  <si>
    <t>Digital</t>
  </si>
  <si>
    <t>sino</t>
  </si>
  <si>
    <t>guion</t>
  </si>
  <si>
    <t>Original</t>
  </si>
  <si>
    <t>Adaptación</t>
  </si>
  <si>
    <t>Si</t>
  </si>
  <si>
    <t>No</t>
  </si>
  <si>
    <t>C</t>
  </si>
  <si>
    <t>D</t>
  </si>
  <si>
    <t>día(s)</t>
  </si>
  <si>
    <t>pais</t>
  </si>
  <si>
    <t>Equipo técnico depto de fotografía</t>
  </si>
  <si>
    <t>Equipo técnico depto de arte</t>
  </si>
  <si>
    <t>Equipo técnico depto de sonido</t>
  </si>
  <si>
    <t>Alimentación</t>
  </si>
  <si>
    <t>Transportes, movilización y viajes</t>
  </si>
  <si>
    <t>Comunicación</t>
  </si>
  <si>
    <t>Arriendo de equipos</t>
  </si>
  <si>
    <t>Post-producción de imagen</t>
  </si>
  <si>
    <t>Post-producción de sonido</t>
  </si>
  <si>
    <t>Obtención de copia cero (Master)</t>
  </si>
  <si>
    <t>Desarrollo carpeta de prensa</t>
  </si>
  <si>
    <t>V.</t>
  </si>
  <si>
    <t>VI.</t>
  </si>
  <si>
    <t>Akrotiri </t>
  </si>
  <si>
    <t>Albania </t>
  </si>
  <si>
    <t>Alemania </t>
  </si>
  <si>
    <t>Andorra </t>
  </si>
  <si>
    <t>Angola </t>
  </si>
  <si>
    <t>Anguila </t>
  </si>
  <si>
    <t>Antártida </t>
  </si>
  <si>
    <t>Antigua y Barbuda </t>
  </si>
  <si>
    <t>Antillas Neerlandesas </t>
  </si>
  <si>
    <t>Arabia Saudí </t>
  </si>
  <si>
    <t>Argelia </t>
  </si>
  <si>
    <t>Argentina </t>
  </si>
  <si>
    <t>Armenia </t>
  </si>
  <si>
    <t>Aruba </t>
  </si>
  <si>
    <t>Ashmore and Cartier Islands </t>
  </si>
  <si>
    <t>Australia </t>
  </si>
  <si>
    <t>Austria </t>
  </si>
  <si>
    <t>Azerbaiyán </t>
  </si>
  <si>
    <t>Bahamas </t>
  </si>
  <si>
    <t>Bahráin </t>
  </si>
  <si>
    <t>Bangladesh </t>
  </si>
  <si>
    <t>Barbados </t>
  </si>
  <si>
    <t>Bélgica </t>
  </si>
  <si>
    <t>Belice </t>
  </si>
  <si>
    <t>Benín </t>
  </si>
  <si>
    <t>Bermudas </t>
  </si>
  <si>
    <t>Bielorrusia </t>
  </si>
  <si>
    <t>Birmania Myanmar </t>
  </si>
  <si>
    <t>Bolivia </t>
  </si>
  <si>
    <t>Bosnia y Hercegovina </t>
  </si>
  <si>
    <t>Botsuana </t>
  </si>
  <si>
    <t>Brasil </t>
  </si>
  <si>
    <t>Brunéi </t>
  </si>
  <si>
    <t>Bulgaria </t>
  </si>
  <si>
    <t>Burkina Faso </t>
  </si>
  <si>
    <t>Burundi </t>
  </si>
  <si>
    <t>Bután </t>
  </si>
  <si>
    <t>Cabo Verde </t>
  </si>
  <si>
    <t>Camboya </t>
  </si>
  <si>
    <t>Camerún </t>
  </si>
  <si>
    <t>Canadá </t>
  </si>
  <si>
    <t>Chad </t>
  </si>
  <si>
    <t>Chile </t>
  </si>
  <si>
    <t>China </t>
  </si>
  <si>
    <t>Chipre </t>
  </si>
  <si>
    <t>Clipperton Island </t>
  </si>
  <si>
    <t>Colombia </t>
  </si>
  <si>
    <t>Comoras </t>
  </si>
  <si>
    <t>Congo </t>
  </si>
  <si>
    <t>Coral Sea Islands </t>
  </si>
  <si>
    <t>Corea del Norte </t>
  </si>
  <si>
    <t>Corea del Sur </t>
  </si>
  <si>
    <t>Costa de Marfil </t>
  </si>
  <si>
    <t>Costa Rica </t>
  </si>
  <si>
    <t>Croacia </t>
  </si>
  <si>
    <t>Cuba </t>
  </si>
  <si>
    <t>Dhekelia </t>
  </si>
  <si>
    <t>Dinamarca </t>
  </si>
  <si>
    <t>Dominica </t>
  </si>
  <si>
    <t>Ecuador </t>
  </si>
  <si>
    <t>Egipto </t>
  </si>
  <si>
    <t>El Salvador </t>
  </si>
  <si>
    <t>El Vaticano </t>
  </si>
  <si>
    <t>Emiratos Árabes Unidos </t>
  </si>
  <si>
    <t>Eritrea </t>
  </si>
  <si>
    <t>Eslovaquia </t>
  </si>
  <si>
    <t>Eslovenia </t>
  </si>
  <si>
    <t>España </t>
  </si>
  <si>
    <t>Estados Unidos </t>
  </si>
  <si>
    <t>Estonia </t>
  </si>
  <si>
    <t>Etiopía </t>
  </si>
  <si>
    <t>Filipinas </t>
  </si>
  <si>
    <t>Finlandia </t>
  </si>
  <si>
    <t>Fiyi </t>
  </si>
  <si>
    <t>Francia </t>
  </si>
  <si>
    <t>Gabón </t>
  </si>
  <si>
    <t>Gambia </t>
  </si>
  <si>
    <t>Gaza Strip </t>
  </si>
  <si>
    <t>Georgia </t>
  </si>
  <si>
    <t>Ghana </t>
  </si>
  <si>
    <t>Gibraltar </t>
  </si>
  <si>
    <t>Granada </t>
  </si>
  <si>
    <t>Grecia </t>
  </si>
  <si>
    <t>Groenlandia </t>
  </si>
  <si>
    <t>Guam </t>
  </si>
  <si>
    <t>Guatemala </t>
  </si>
  <si>
    <t>Guernsey </t>
  </si>
  <si>
    <t>Guinea </t>
  </si>
  <si>
    <t>Guinea Ecuatorial </t>
  </si>
  <si>
    <t>Guinea-Bissau </t>
  </si>
  <si>
    <t>Guyana </t>
  </si>
  <si>
    <t>Haití </t>
  </si>
  <si>
    <t>Honduras </t>
  </si>
  <si>
    <t>Hong Kong </t>
  </si>
  <si>
    <t>Hungría </t>
  </si>
  <si>
    <t>India </t>
  </si>
  <si>
    <t>Indonesia </t>
  </si>
  <si>
    <t>Irán </t>
  </si>
  <si>
    <t>Iraq </t>
  </si>
  <si>
    <t>Irlanda </t>
  </si>
  <si>
    <t>Isla Bouvet </t>
  </si>
  <si>
    <t>Isla Christmas </t>
  </si>
  <si>
    <t>Isla Norfolk </t>
  </si>
  <si>
    <t>Islandia </t>
  </si>
  <si>
    <t>Islas Caimán </t>
  </si>
  <si>
    <t>Islas Cocos </t>
  </si>
  <si>
    <t>Islas Cook </t>
  </si>
  <si>
    <t>Islas Feroe </t>
  </si>
  <si>
    <t>Islas Georgia del Sur y Sandwich del Sur </t>
  </si>
  <si>
    <t>Islas Heard y McDonald </t>
  </si>
  <si>
    <t>Islas Malvinas </t>
  </si>
  <si>
    <t>Islas Marianas del Norte </t>
  </si>
  <si>
    <t>IslasMarshall </t>
  </si>
  <si>
    <t>Islas Pitcairn </t>
  </si>
  <si>
    <t>Islas Salomón </t>
  </si>
  <si>
    <t>Islas Turcas y Caicos </t>
  </si>
  <si>
    <t>Islas Vírgenes Americanas </t>
  </si>
  <si>
    <t>Islas Vírgenes Británicas </t>
  </si>
  <si>
    <t>Israel </t>
  </si>
  <si>
    <t>Jamaica </t>
  </si>
  <si>
    <t>Jan Mayen </t>
  </si>
  <si>
    <t>Japón </t>
  </si>
  <si>
    <t>Jersey </t>
  </si>
  <si>
    <t>Jordania </t>
  </si>
  <si>
    <t>Kazajistán </t>
  </si>
  <si>
    <t>Kenia </t>
  </si>
  <si>
    <t>Kirguizistán </t>
  </si>
  <si>
    <t>Kiribati </t>
  </si>
  <si>
    <t>Kuwait </t>
  </si>
  <si>
    <t>Laos </t>
  </si>
  <si>
    <t>Lesoto </t>
  </si>
  <si>
    <t>Letonia </t>
  </si>
  <si>
    <t>Líbano </t>
  </si>
  <si>
    <t>Liberia </t>
  </si>
  <si>
    <t>Libia </t>
  </si>
  <si>
    <t>Liechtenstein </t>
  </si>
  <si>
    <t>Lituania </t>
  </si>
  <si>
    <t>Luxemburgo </t>
  </si>
  <si>
    <t>Macao </t>
  </si>
  <si>
    <t>Macedonia </t>
  </si>
  <si>
    <t>Madagascar </t>
  </si>
  <si>
    <t>Malasia </t>
  </si>
  <si>
    <t>Malaui </t>
  </si>
  <si>
    <t>Maldivas </t>
  </si>
  <si>
    <t>Malí </t>
  </si>
  <si>
    <t>Malta </t>
  </si>
  <si>
    <t>Man, Isle of </t>
  </si>
  <si>
    <t>Marruecos </t>
  </si>
  <si>
    <t>Mauricio </t>
  </si>
  <si>
    <t>Mauritania </t>
  </si>
  <si>
    <t>Mayotte </t>
  </si>
  <si>
    <t>México </t>
  </si>
  <si>
    <t>Micronesia </t>
  </si>
  <si>
    <t>Moldavia </t>
  </si>
  <si>
    <t>Mónaco </t>
  </si>
  <si>
    <t>Mongolia </t>
  </si>
  <si>
    <t>Montserrat </t>
  </si>
  <si>
    <t>Mozambique </t>
  </si>
  <si>
    <t>Namibia </t>
  </si>
  <si>
    <t>Nauru </t>
  </si>
  <si>
    <t>Navassa Island </t>
  </si>
  <si>
    <t>Nepal </t>
  </si>
  <si>
    <t>Nicaragua </t>
  </si>
  <si>
    <t>Níger </t>
  </si>
  <si>
    <t>Nigeria </t>
  </si>
  <si>
    <t>Niue </t>
  </si>
  <si>
    <t>Noruega </t>
  </si>
  <si>
    <t>Nueva Caledonia </t>
  </si>
  <si>
    <t>Nueva Zelanda </t>
  </si>
  <si>
    <t>Omán </t>
  </si>
  <si>
    <t>Países Bajos </t>
  </si>
  <si>
    <t>Pakistán </t>
  </si>
  <si>
    <t>Palaos </t>
  </si>
  <si>
    <t>Panamá </t>
  </si>
  <si>
    <t>Papúa-Nueva Guinea </t>
  </si>
  <si>
    <t>Paracel Islands </t>
  </si>
  <si>
    <t>Paraguay </t>
  </si>
  <si>
    <t>Perú </t>
  </si>
  <si>
    <t>Polinesia Francesa </t>
  </si>
  <si>
    <t>Polonia </t>
  </si>
  <si>
    <t>Portugal </t>
  </si>
  <si>
    <t>Puerto Rico </t>
  </si>
  <si>
    <t>Qatar </t>
  </si>
  <si>
    <t>Reino Unido </t>
  </si>
  <si>
    <t>República Centroafricana </t>
  </si>
  <si>
    <t>República Checa </t>
  </si>
  <si>
    <t>República Democrática del Congo </t>
  </si>
  <si>
    <t>República Dominicana </t>
  </si>
  <si>
    <t>Ruanda </t>
  </si>
  <si>
    <t>Rumania </t>
  </si>
  <si>
    <t>Rusia </t>
  </si>
  <si>
    <t>Sáhara Occidental </t>
  </si>
  <si>
    <t>Samoa </t>
  </si>
  <si>
    <t>Samoa Americana </t>
  </si>
  <si>
    <t>San Cristóbal y Nieves </t>
  </si>
  <si>
    <t>San Marino </t>
  </si>
  <si>
    <t>San Pedro y Miquelón </t>
  </si>
  <si>
    <t>San Vicente y las Granadinas </t>
  </si>
  <si>
    <t>Santa Helena </t>
  </si>
  <si>
    <t>Santa Lucía </t>
  </si>
  <si>
    <t>Santo Tomé y Príncipe </t>
  </si>
  <si>
    <t>Senegal </t>
  </si>
  <si>
    <t>Seychelles </t>
  </si>
  <si>
    <t>Sierra Leona </t>
  </si>
  <si>
    <t>Singapur </t>
  </si>
  <si>
    <t>Siria </t>
  </si>
  <si>
    <t>Somalia </t>
  </si>
  <si>
    <t>Spratly Islands </t>
  </si>
  <si>
    <t>Sri Lanka </t>
  </si>
  <si>
    <t>Suazilandia </t>
  </si>
  <si>
    <t>Sudáfrica </t>
  </si>
  <si>
    <t>Sudán </t>
  </si>
  <si>
    <t>Suecia </t>
  </si>
  <si>
    <t>Suiza </t>
  </si>
  <si>
    <t>Surinam </t>
  </si>
  <si>
    <t>Svalbard y Jan Mayen </t>
  </si>
  <si>
    <t>Tailandia </t>
  </si>
  <si>
    <t>Taiwán </t>
  </si>
  <si>
    <t>Tanzania </t>
  </si>
  <si>
    <t>Tayikistán </t>
  </si>
  <si>
    <t>TerritorioBritánicodel Océano Indico </t>
  </si>
  <si>
    <t>Territorios Australes Franceses </t>
  </si>
  <si>
    <t>Timor Oriental </t>
  </si>
  <si>
    <t>Togo </t>
  </si>
  <si>
    <t>Tokelau </t>
  </si>
  <si>
    <t>Tonga </t>
  </si>
  <si>
    <t>Trinidad y Tobago </t>
  </si>
  <si>
    <t>Túnez </t>
  </si>
  <si>
    <t>Turkmenistán </t>
  </si>
  <si>
    <t>Turquía </t>
  </si>
  <si>
    <t>Tuvalu </t>
  </si>
  <si>
    <t>Ucrania </t>
  </si>
  <si>
    <t>Uganda </t>
  </si>
  <si>
    <t>Unión Europea </t>
  </si>
  <si>
    <t>Uruguay </t>
  </si>
  <si>
    <t>Uzbekistán </t>
  </si>
  <si>
    <t>Vanuatu </t>
  </si>
  <si>
    <t>Venezuela </t>
  </si>
  <si>
    <t>Vietnam </t>
  </si>
  <si>
    <t>Wake Island </t>
  </si>
  <si>
    <t>Wallis y Futuna </t>
  </si>
  <si>
    <t>West Bank </t>
  </si>
  <si>
    <t>Yemen </t>
  </si>
  <si>
    <t>Yibuti </t>
  </si>
  <si>
    <t>Zambia </t>
  </si>
  <si>
    <t>Zimbabue </t>
  </si>
  <si>
    <t xml:space="preserve">*Recuerda que en la plataforma de postulación </t>
  </si>
  <si>
    <t xml:space="preserve">la asignación del responsable (cuando es persona natural) </t>
  </si>
  <si>
    <t xml:space="preserve">no puede incluirse entre los honorarios. </t>
  </si>
  <si>
    <t xml:space="preserve">Por eso, también en el presupuesto detallado </t>
  </si>
  <si>
    <t>debe ser contabilizada entre los "Gastos de Operación".</t>
  </si>
  <si>
    <t>Algunos cargos sugeridos:</t>
  </si>
  <si>
    <t>Productor general</t>
  </si>
  <si>
    <t>Equipo de Producción</t>
  </si>
  <si>
    <t>Director</t>
  </si>
  <si>
    <t>Guionista</t>
  </si>
  <si>
    <t>Equipo de dirección</t>
  </si>
  <si>
    <t>Director de Fotografía</t>
  </si>
  <si>
    <t>Equipo de Fotografía</t>
  </si>
  <si>
    <t>Director de Arte</t>
  </si>
  <si>
    <t>Equipo de arte</t>
  </si>
  <si>
    <t>Director de sonido</t>
  </si>
  <si>
    <t>Equipo de sonido</t>
  </si>
  <si>
    <t>Montajista/editor</t>
  </si>
  <si>
    <t>Equipo de Montaje</t>
  </si>
  <si>
    <t>Actor/actriz principal</t>
  </si>
  <si>
    <t>Equipo artístico</t>
  </si>
  <si>
    <t>Otro (reemplazar texto)</t>
  </si>
  <si>
    <t>Estreno comercial</t>
  </si>
  <si>
    <t>Promoción y marketing</t>
  </si>
  <si>
    <t>Copias y delivery</t>
  </si>
  <si>
    <t>Distribución</t>
  </si>
  <si>
    <t>Observaciones</t>
  </si>
  <si>
    <t>etapas</t>
  </si>
  <si>
    <t>inicio</t>
  </si>
  <si>
    <t>duración</t>
  </si>
  <si>
    <t>fin</t>
  </si>
  <si>
    <t xml:space="preserve">4. Esta planilla contiene formulas no protegidas, cualquier modificación a las mismas podría afectar el resultado final. Su correcto uso es responsabilidad del postulante. </t>
  </si>
  <si>
    <t xml:space="preserve">Rellenado y aclaraciones del formulario de presupuesto detallado </t>
  </si>
  <si>
    <t>En la pestaña de "Presupuesto" a la derecha de la planilla hay un ítem "Observaciones". En esta sección el postulante puede ingresar algún comentario breve referente a los gastos ingresados. Por ejemplo: Especificar cantidad de jornadas, personas, requerimientos específicos de cada proyecto, comentarios, etc.</t>
  </si>
  <si>
    <t xml:space="preserve">5. El postulante deberá completar sólo las casillas enmarcadas, que se encuentran señaladas con un número en la columna A de la fila correspondiente, así como reemplazar los textos marcados con rojo. </t>
  </si>
  <si>
    <t>Italia</t>
  </si>
  <si>
    <t>¿Meses o días?</t>
  </si>
  <si>
    <t>El postulante es responsable de la información ingresada en el Formulario de presupuesto que presenta. Dicha información debe estar claramente expresada y visible, además debe ser coherente con las características específicas del proyecto y con la Línea a la que postula.</t>
  </si>
  <si>
    <t>Insumos de oficina</t>
  </si>
  <si>
    <t>Montajista</t>
  </si>
  <si>
    <t>Es obligación del postulante dar cumplimiento a las instrucciones de este documento, quedará en incumplimiento el uso de documentos distintos, modificación y manipulación no autorizada de éste.</t>
  </si>
  <si>
    <t>1. Rellene la ficha a continuación con la información del presupuesto de las distintas etapas del proyecto. Es requisito por bases de concurso rellenar todas las etapas del formulario, incluidas las etapas para las que el postulante no solicite financiamiento. Esto también aplica a los proyectos que postulen a postproducción.</t>
  </si>
  <si>
    <t>Instrucciones generales</t>
  </si>
  <si>
    <t>Modo de uso</t>
  </si>
  <si>
    <t xml:space="preserve">3. En la columna F, el postulante deberá ingresar el costo del servicio en su valor líquido, o sea sin incluir los impuestos asociados a ese servicio. </t>
  </si>
  <si>
    <t>7. Este concurso sólo financia la "Etapa de pre-producción", "Etapa de producción (rodaje)", "Etapa de postproducción".</t>
  </si>
  <si>
    <t>Transporte</t>
  </si>
  <si>
    <t>4. En la columna H o I, según corresponda, el postulante deberá ingresar el impuesto asociado al gasto que quiere realizar.</t>
  </si>
  <si>
    <t>5. En la columna J, se calculará el valor total asociado al gasto a realizar. Dicha columna suma el costo ingresado en la columna F, teniendo en consideración la unidad de medida ingresada en la columna C, más los impuestos ingresados en la columna H o I, según corresponda.</t>
  </si>
  <si>
    <t>1. En la columna B, el postulante deberá ingresar el nombre de los gastos a realizar. La planilla tiene algunos gastos propuestos, pero si no tienen relación con su proyecto, estos pueden ser modificados. Además el postulante deberá agregar los gastos que sean específicos al proyecto a desarrollar.</t>
  </si>
  <si>
    <t xml:space="preserve"> 2. En la columna C y D, el postulante deberá ingresar la unidad de medición a utilizar en relación a cada gasto en específico. Por ejemplo, Si está a la vinculación de equipo, hay que especificar si es por mes o días, En la columna C se pone la cantidad de días o meses y en la columna D se especifica qué tipo de medición se está utilizando. En el caso de la "unidad" es cuando se tiene un costo único total por un servicio en específico.</t>
  </si>
  <si>
    <t>6. El "costo líquido" por día o mes (columna E) asociado a la contratación de equipo de trabajo corresponde al sueldo líquido que recibirá el empleado.</t>
  </si>
  <si>
    <t>Banda sonora musical original y/o preexistente</t>
  </si>
  <si>
    <t>8. En caso de contemplar cofinanciamiento solo podrá ser en etapas financiables por este concurso. Todo cofinanciamiento declarado tendrá que ser rendido. Se sugiere especificar en la sección "Observaciones" que ítems corresponden a cofinanciamiento.</t>
  </si>
  <si>
    <t>3. Para agregar un nuevo ítem inserte una nueva fila bajo el último ítem al final de la categoría, copie la fila del ítem anterior y complete la información correspondiente al nuevo ítem. El postulante podrá agregar la cantidad de ítems que sea necesario para el correcto entendimiento del proyecto.</t>
  </si>
  <si>
    <t>Audiodescripción, lengua de señas y subtítulos descriptivos</t>
  </si>
  <si>
    <t>Financiable Ministerio</t>
  </si>
  <si>
    <t>Solicitud al Ministerio</t>
  </si>
  <si>
    <t>Total a rendir al Ministerio</t>
  </si>
  <si>
    <t>2. El presupuesto se resume en el punto VIII. en el cual se debe señalar el monto que solicita al Ministerio, de las etapas financiables por la línea de concurso.</t>
  </si>
  <si>
    <t>En el punto VIII, Resumen del presupuesto y gantt de etapas financiables, es donde el postulante debe especificar el monto solicitado al Ministerio y su correspondiente cofinanciamiento comprometido. Esa información debe coincidir con la que tienes que ingresada en el FUP (fomulario único de postulación).</t>
  </si>
  <si>
    <t xml:space="preserve">Si el responsable contrata trabajadores extranjeros, la normativa vigente los autoriza, en la medida que cuenten con alguna de las siguientes visas o permisos:
-Visa Temporaria: Esta visa faculta al trabajador extranjero a cumplir funciones remuneradas con cualquier persona o institución, y se otorga a los extranjeros que cuenten con una relación familiar con un chileno o con un residente con permanencia definitiva, o que sean profesionales o técnicos, o que sean ciudadanos de los Estados parte del Mercosur (Argentina, Bolivia, Paraguay y Uruguay). Los trabajadores extranjeros que estén tramitando la obtención de una visa temporaria, pueden pedir un permiso de trabajo si necesitan comenzar a cumplir funciones inmediatamente.
-Visa Sujeta a Contrato de Trabajo: Esta visa faculta al trabajador extranjero a cumplir funciones remuneradas sólo con la persona o institución que contrató a este.
-Permiso de Trabajo con Visa de Estudiante: Este permiso faculta excepcionalmente al estudiante extranjero a cumplir funciones remuneradas a fin de costear sus estudios o efectuar su práctica profesional.
-Permiso de Trabajo con Visa de Turista: Este permiso faculta excepcionalmente al turista extranjero a cumplir funciones remuneradas durante el plazo máximo de treinta días prorrogables, en la medida que mantenga la visa de turista.
</t>
  </si>
  <si>
    <t>Si el responsable contrata a trabajadores con un contrato de trabajo normal, se debe considerar los siguientes ítems: 
• Cotización de seguro de salud;
• Cotización de seguro de desempleo;
• Cotización seguro de invalidez y sobrevivencia;
• Impuesto al trabajo;
• Cotización de seguro de la Ley de Accidentes del Trabajo;
• Cotización del fondo de pensiones;
• Vacaciones proporcionales.</t>
  </si>
  <si>
    <r>
      <t xml:space="preserve">En el Formulario de presupuesto debes ingresar el costo total de tu proyecto, </t>
    </r>
    <r>
      <rPr>
        <i/>
        <sz val="10"/>
        <color indexed="8"/>
        <rFont val="Arial"/>
        <family val="2"/>
      </rPr>
      <t>incluyendo las etapas que no son financiadas</t>
    </r>
    <r>
      <rPr>
        <sz val="10"/>
        <color indexed="8"/>
        <rFont val="Arial"/>
        <family val="2"/>
      </rPr>
      <t xml:space="preserve"> por el Fondo de Fomento Audiovisual. </t>
    </r>
  </si>
  <si>
    <t>FORMULARIO DE PRESUPUESTO DETALLADO 2021</t>
  </si>
  <si>
    <t xml:space="preserve"> *Esta sección contempla contratación a Boleta de Honorarios considerando el nuevo cálculo de % de impuestos (10,75%). Si el postulante desea tener otro régimen de contratación, deberá cambiar la formula de la columna I</t>
  </si>
  <si>
    <t>Administración e Imprevistos</t>
  </si>
  <si>
    <t>VII.</t>
  </si>
  <si>
    <t xml:space="preserve">Arriendo oficina </t>
  </si>
  <si>
    <t>Imprevistos (máx 7% del total solicitado al FFA)</t>
  </si>
  <si>
    <t>6. En la columna L, el postulante podrá agregar algún tipo de observación, aclaración o comentario que quiera realizar en relación a los gastos ingresados.</t>
  </si>
  <si>
    <t>Gastos de sanitización por COVID-19</t>
  </si>
  <si>
    <t>Gastos de promoción vinculados al proyecto</t>
  </si>
  <si>
    <t>Valor de arriendo, mantenimiento, aseo, insumos de oficina como cuentas de luz, internet, etc. durante las etapas para las que se solicita financiamiento</t>
  </si>
  <si>
    <t>Costos de administración del Proyecto durante las etapas para las que se solicita financiamiento</t>
  </si>
  <si>
    <t>*A modo de referencia, esta sección esta fijada según contratación a Boleta de Honorarios considerando el nuevo cálculo de % de impuestos (10,75%), sin embargo puedes modificarla para que se ajuste a las condiciones de contratación correspondientes.</t>
  </si>
  <si>
    <t xml:space="preserve">Contador/a </t>
  </si>
  <si>
    <t xml:space="preserve">Productor/a general  </t>
  </si>
  <si>
    <t>Productor/a</t>
  </si>
  <si>
    <t>Director/a de fotografía</t>
  </si>
  <si>
    <t>Director/a de arte</t>
  </si>
  <si>
    <t>Productor/a ejecutivo/a</t>
  </si>
  <si>
    <t>* El/la postulante puede incluir aclaraciones o comentarios que considere necesarias o útiles para el comité de especialistas que evalua el proyecto.</t>
  </si>
  <si>
    <t>Imprevistos y gastos de sanitización del Proyecto durante las etapas para las que se solicita financiamiento</t>
  </si>
  <si>
    <r>
      <t xml:space="preserve">Es importante que el responsable del proyecto incluya los impuestos y leyes laborales asociadas a la contratación del equipo de trabajo. </t>
    </r>
    <r>
      <rPr>
        <i/>
        <sz val="10"/>
        <color indexed="8"/>
        <rFont val="Arial"/>
        <family val="2"/>
      </rPr>
      <t xml:space="preserve">Para la contratación de Trabajadores de las Artes y el Espectaculo, se debe considerar, según corresponda, los siguientes ítems:
• Cotización de seguro de salud;
• Cotización de seguro de desempleo;
• Cotización seguro de invalidez y sobrevivencia;
• Impuesto al trabajo;
• Cotización de seguro de la Ley de Accidentes del Trabajo;
• Cotización del fondo de pensiones;
• Vacaciones proporcionales.
Es bueno que tengas presente que ya no es necesario emitir una boleta de honorarios por el valor bruto de la
remuneración percibida incluyendo las cotizaciones previsionales efectuadas por sus respectivos empleadores, ya que fue eliminado el artículo 145-L del Código del Trabajo que establecía esa obligación.                                                                                                                        </t>
    </r>
  </si>
  <si>
    <t>Empresa postproducción de sonido</t>
  </si>
  <si>
    <t>Empresa postproducción de imagen</t>
  </si>
  <si>
    <t>9. Para mayor información sobre la contratación de trabajadores visita nuestra página de preguntas frecuentes en la web de Fondos de cultura.</t>
  </si>
</sst>
</file>

<file path=xl/styles.xml><?xml version="1.0" encoding="utf-8"?>
<styleSheet xmlns="http://schemas.openxmlformats.org/spreadsheetml/2006/main">
  <numFmts count="5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_);\(&quot;$&quot;\ #,##0\)"/>
    <numFmt numFmtId="179" formatCode="&quot;$&quot;\ #,##0_);[Red]\(&quot;$&quot;\ #,##0\)"/>
    <numFmt numFmtId="180" formatCode="&quot;$&quot;\ #,##0.00_);\(&quot;$&quot;\ #,##0.00\)"/>
    <numFmt numFmtId="181" formatCode="&quot;$&quot;\ #,##0.00_);[Red]\(&quot;$&quot;\ #,##0.00\)"/>
    <numFmt numFmtId="182" formatCode="_(&quot;$&quot;\ * #,##0_);_(&quot;$&quot;\ * \(#,##0\);_(&quot;$&quot;\ * &quot;-&quot;_);_(@_)"/>
    <numFmt numFmtId="183" formatCode="_(* #,##0_);_(* \(#,##0\);_(* &quot;-&quot;_);_(@_)"/>
    <numFmt numFmtId="184" formatCode="_(&quot;$&quot;\ * #,##0.00_);_(&quot;$&quot;\ * \(#,##0.00\);_(&quot;$&quot;\ * &quot;-&quot;??_);_(@_)"/>
    <numFmt numFmtId="185" formatCode="_(* #,##0.00_);_(* \(#,##0.00\);_(* &quot;-&quot;??_);_(@_)"/>
    <numFmt numFmtId="186" formatCode="[$-340A]dddd\,\ dd&quot; de &quot;mmmm&quot; de &quot;yyyy"/>
    <numFmt numFmtId="187" formatCode="[$-340A]d&quot; de &quot;mmmm&quot; de &quot;yyyy;@"/>
    <numFmt numFmtId="188" formatCode="#,###\ &quot;día(s)&quot;"/>
    <numFmt numFmtId="189" formatCode="#,###\ &quot;mes(es)&quot;"/>
    <numFmt numFmtId="190" formatCode="#,###\ &quot;mes(es)&quot;;\ ;&quot;0 meses&quot;"/>
    <numFmt numFmtId="191" formatCode="&quot;$&quot;\ #,##0.0;[Red]\-&quot;$&quot;\ #,##0.0"/>
    <numFmt numFmtId="192" formatCode="[$USD]\ #,##0.0"/>
    <numFmt numFmtId="193" formatCode="#,##0_ ;[Red]\-#,##0\ "/>
    <numFmt numFmtId="194" formatCode="h:mm:ss;@"/>
    <numFmt numFmtId="195" formatCode="hh:mm:ss;@"/>
    <numFmt numFmtId="196" formatCode="#,##0\ &quot;minutos&quot;"/>
    <numFmt numFmtId="197" formatCode="[$-C0A]mmm\-yy;@"/>
    <numFmt numFmtId="198" formatCode="_-* #,##0\ &quot;€&quot;_-;\-* #,##0\ &quot;€&quot;_-;_-* &quot;-&quot;\ &quot;€&quot;_-;_-@_-"/>
    <numFmt numFmtId="199" formatCode="_-* #,##0\ _€_-;\-* #,##0\ _€_-;_-* &quot;-&quot;\ _€_-;_-@_-"/>
    <numFmt numFmtId="200" formatCode="_-* #,##0.00\ &quot;€&quot;_-;\-* #,##0.00\ &quot;€&quot;_-;_-* &quot;-&quot;??\ &quot;€&quot;_-;_-@_-"/>
    <numFmt numFmtId="201" formatCode="_-* #,##0.00\ _€_-;\-* #,##0.00\ _€_-;_-* &quot;-&quot;??\ _€_-;_-@_-"/>
    <numFmt numFmtId="202" formatCode="_-* #,##0\ _€_-;\-* #,##0\ _€_-;_-* &quot;-&quot;??\ _€_-;_-@_-"/>
    <numFmt numFmtId="203" formatCode="0.0%"/>
    <numFmt numFmtId="204" formatCode="&quot;Sí&quot;;&quot;Sí&quot;;&quot;No&quot;"/>
    <numFmt numFmtId="205" formatCode="&quot;Verdadero&quot;;&quot;Verdadero&quot;;&quot;Falso&quot;"/>
    <numFmt numFmtId="206" formatCode="&quot;Activado&quot;;&quot;Activado&quot;;&quot;Desactivado&quot;"/>
    <numFmt numFmtId="207" formatCode="[$€-2]\ #,##0.00_);[Red]\([$€-2]\ #,##0.00\)"/>
    <numFmt numFmtId="208" formatCode="_-&quot;$&quot;\ * #,##0_-;\-&quot;$&quot;\ * #,##0_-;_-&quot;$&quot;\ * &quot;-&quot;??_-;_-@_-"/>
    <numFmt numFmtId="209" formatCode="&quot;Yes&quot;;&quot;Yes&quot;;&quot;No&quot;"/>
    <numFmt numFmtId="210" formatCode="&quot;True&quot;;&quot;True&quot;;&quot;False&quot;"/>
    <numFmt numFmtId="211" formatCode="&quot;On&quot;;&quot;On&quot;;&quot;Off&quot;"/>
  </numFmts>
  <fonts count="55">
    <font>
      <sz val="10"/>
      <name val="Arial"/>
      <family val="0"/>
    </font>
    <font>
      <sz val="8"/>
      <name val="Arial"/>
      <family val="2"/>
    </font>
    <font>
      <b/>
      <sz val="10"/>
      <name val="Arial"/>
      <family val="2"/>
    </font>
    <font>
      <u val="single"/>
      <sz val="10"/>
      <color indexed="12"/>
      <name val="Arial"/>
      <family val="2"/>
    </font>
    <font>
      <u val="single"/>
      <sz val="10"/>
      <color indexed="36"/>
      <name val="Arial"/>
      <family val="2"/>
    </font>
    <font>
      <sz val="11"/>
      <color indexed="8"/>
      <name val="Calibri"/>
      <family val="2"/>
    </font>
    <font>
      <sz val="9"/>
      <name val="Arial"/>
      <family val="2"/>
    </font>
    <font>
      <b/>
      <sz val="9"/>
      <name val="Arial"/>
      <family val="2"/>
    </font>
    <font>
      <i/>
      <sz val="9"/>
      <color indexed="55"/>
      <name val="Arial"/>
      <family val="2"/>
    </font>
    <font>
      <i/>
      <sz val="9"/>
      <name val="Arial"/>
      <family val="2"/>
    </font>
    <font>
      <sz val="9"/>
      <color indexed="55"/>
      <name val="Arial"/>
      <family val="2"/>
    </font>
    <font>
      <b/>
      <sz val="11"/>
      <name val="Arial"/>
      <family val="2"/>
    </font>
    <font>
      <b/>
      <sz val="12"/>
      <name val="Arial"/>
      <family val="2"/>
    </font>
    <font>
      <sz val="12"/>
      <name val="Arial"/>
      <family val="2"/>
    </font>
    <font>
      <sz val="14"/>
      <name val="Arial"/>
      <family val="2"/>
    </font>
    <font>
      <b/>
      <sz val="14"/>
      <name val="Arial"/>
      <family val="2"/>
    </font>
    <font>
      <b/>
      <strike/>
      <sz val="10"/>
      <color indexed="55"/>
      <name val="Arial"/>
      <family val="2"/>
    </font>
    <font>
      <i/>
      <sz val="10"/>
      <color indexed="8"/>
      <name val="Arial"/>
      <family val="2"/>
    </font>
    <font>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9"/>
      <color indexed="23"/>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9"/>
      <color theme="0" tint="-0.4999699890613556"/>
      <name val="Arial"/>
      <family val="2"/>
    </font>
    <font>
      <sz val="10"/>
      <color theme="1"/>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theme="0"/>
        <bgColor indexed="64"/>
      </patternFill>
    </fill>
    <fill>
      <patternFill patternType="solid">
        <fgColor indexed="24"/>
        <bgColor indexed="64"/>
      </patternFill>
    </fill>
    <fill>
      <patternFill patternType="solid">
        <fgColor indexed="22"/>
        <bgColor indexed="64"/>
      </patternFill>
    </fill>
    <fill>
      <patternFill patternType="solid">
        <fgColor theme="3" tint="0.7999799847602844"/>
        <bgColor indexed="64"/>
      </patternFill>
    </fill>
    <fill>
      <patternFill patternType="solid">
        <fgColor rgb="FFFFFF00"/>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thin"/>
      <bottom style="thin"/>
    </border>
    <border>
      <left style="thin"/>
      <right style="thin"/>
      <top style="thin"/>
      <bottom style="thin"/>
    </border>
    <border>
      <left style="thin">
        <color theme="9" tint="0.7999799847602844"/>
      </left>
      <right style="thin">
        <color theme="9" tint="0.7999799847602844"/>
      </right>
      <top style="thin">
        <color theme="9" tint="0.7999799847602844"/>
      </top>
      <bottom style="thin">
        <color theme="9" tint="0.7999799847602844"/>
      </bottom>
    </border>
    <border>
      <left style="thin">
        <color theme="9" tint="0.7999799847602844"/>
      </left>
      <right>
        <color indexed="63"/>
      </right>
      <top style="thin">
        <color theme="9" tint="0.7999799847602844"/>
      </top>
      <bottom style="thin">
        <color theme="9" tint="0.7999799847602844"/>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color indexed="63"/>
      </top>
      <bottom style="double"/>
    </border>
    <border>
      <left style="thin">
        <color theme="7" tint="-0.4999699890613556"/>
      </left>
      <right style="thin">
        <color theme="7" tint="-0.4999699890613556"/>
      </right>
      <top style="thin">
        <color theme="7" tint="-0.4999699890613556"/>
      </top>
      <bottom style="thin">
        <color theme="7" tint="-0.4999699890613556"/>
      </bottom>
    </border>
    <border>
      <left style="thin"/>
      <right style="medium"/>
      <top style="thin"/>
      <bottom style="thin"/>
    </border>
    <border>
      <left style="medium"/>
      <right style="thin"/>
      <top style="medium"/>
      <bottom style="thin"/>
    </border>
    <border>
      <left style="thin"/>
      <right style="medium"/>
      <top style="medium"/>
      <bottom style="thin"/>
    </border>
    <border>
      <left style="thin"/>
      <right>
        <color indexed="63"/>
      </right>
      <top>
        <color indexed="63"/>
      </top>
      <bottom>
        <color indexed="63"/>
      </bottom>
    </border>
    <border>
      <left>
        <color indexed="63"/>
      </left>
      <right style="thin"/>
      <top>
        <color indexed="63"/>
      </top>
      <bottom>
        <color indexed="63"/>
      </bottom>
    </border>
    <border>
      <left style="thin"/>
      <right/>
      <top style="thin"/>
      <bottom style="thin"/>
    </border>
    <border>
      <left/>
      <right style="thin"/>
      <top style="thin"/>
      <bottom style="thin"/>
    </border>
    <border>
      <left>
        <color indexed="63"/>
      </left>
      <right>
        <color indexed="63"/>
      </right>
      <top>
        <color indexed="63"/>
      </top>
      <bottom style="thin">
        <color theme="9" tint="0.7999799847602844"/>
      </bottom>
    </border>
  </borders>
  <cellStyleXfs count="65">
    <xf numFmtId="0" fontId="0" fillId="0" borderId="0">
      <alignment vertical="top"/>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5"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3"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201" fontId="36" fillId="0" borderId="0" applyFont="0" applyFill="0" applyBorder="0" applyAlignment="0" applyProtection="0"/>
    <xf numFmtId="0" fontId="48" fillId="31" borderId="0" applyNumberFormat="0" applyBorder="0" applyAlignment="0" applyProtection="0"/>
    <xf numFmtId="0" fontId="36"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45">
    <xf numFmtId="0" fontId="0" fillId="0" borderId="0" xfId="0" applyAlignment="1">
      <alignment vertical="top"/>
    </xf>
    <xf numFmtId="15" fontId="0" fillId="0" borderId="0" xfId="0" applyNumberFormat="1" applyAlignment="1">
      <alignment vertical="top"/>
    </xf>
    <xf numFmtId="0" fontId="0" fillId="0" borderId="0" xfId="0" applyAlignment="1" quotePrefix="1">
      <alignment vertical="top"/>
    </xf>
    <xf numFmtId="0" fontId="0" fillId="0" borderId="0" xfId="0" applyAlignment="1">
      <alignment/>
    </xf>
    <xf numFmtId="3" fontId="0" fillId="0" borderId="0" xfId="0" applyNumberFormat="1" applyAlignment="1">
      <alignment vertical="top"/>
    </xf>
    <xf numFmtId="0" fontId="36" fillId="33" borderId="10" xfId="0" applyFont="1" applyFill="1" applyBorder="1" applyAlignment="1" applyProtection="1">
      <alignment horizontal="center" vertical="center"/>
      <protection/>
    </xf>
    <xf numFmtId="0" fontId="6" fillId="34" borderId="0" xfId="0" applyFont="1" applyFill="1" applyAlignment="1">
      <alignment horizontal="left"/>
    </xf>
    <xf numFmtId="0" fontId="6" fillId="34" borderId="0" xfId="0" applyFont="1" applyFill="1" applyAlignment="1">
      <alignment vertical="top"/>
    </xf>
    <xf numFmtId="0" fontId="7" fillId="34" borderId="0" xfId="0" applyFont="1" applyFill="1" applyAlignment="1">
      <alignment horizontal="left"/>
    </xf>
    <xf numFmtId="0" fontId="7" fillId="34" borderId="0" xfId="0" applyFont="1" applyFill="1" applyAlignment="1">
      <alignment vertical="top"/>
    </xf>
    <xf numFmtId="0" fontId="6" fillId="7" borderId="0" xfId="0" applyFont="1" applyFill="1" applyAlignment="1">
      <alignment vertical="top"/>
    </xf>
    <xf numFmtId="0" fontId="6" fillId="34" borderId="0" xfId="0" applyFont="1" applyFill="1" applyAlignment="1">
      <alignment horizontal="right"/>
    </xf>
    <xf numFmtId="0" fontId="6" fillId="34" borderId="0" xfId="0" applyFont="1" applyFill="1" applyBorder="1" applyAlignment="1">
      <alignment vertical="top"/>
    </xf>
    <xf numFmtId="6" fontId="6" fillId="34" borderId="0" xfId="0" applyNumberFormat="1" applyFont="1" applyFill="1" applyBorder="1" applyAlignment="1">
      <alignment vertical="top"/>
    </xf>
    <xf numFmtId="0" fontId="8" fillId="34" borderId="0" xfId="0" applyFont="1" applyFill="1" applyAlignment="1">
      <alignment vertical="top"/>
    </xf>
    <xf numFmtId="6" fontId="6" fillId="34" borderId="11" xfId="0" applyNumberFormat="1" applyFont="1" applyFill="1" applyBorder="1" applyAlignment="1">
      <alignment vertical="top"/>
    </xf>
    <xf numFmtId="0" fontId="6" fillId="0" borderId="12" xfId="0" applyFont="1" applyBorder="1" applyAlignment="1">
      <alignment vertical="top"/>
    </xf>
    <xf numFmtId="6" fontId="6" fillId="34" borderId="0" xfId="0" applyNumberFormat="1" applyFont="1" applyFill="1" applyAlignment="1">
      <alignment vertical="top"/>
    </xf>
    <xf numFmtId="15" fontId="6" fillId="34" borderId="0" xfId="0" applyNumberFormat="1" applyFont="1" applyFill="1" applyAlignment="1">
      <alignment vertical="top"/>
    </xf>
    <xf numFmtId="0" fontId="6" fillId="0" borderId="13" xfId="0" applyFont="1" applyBorder="1" applyAlignment="1">
      <alignment vertical="top"/>
    </xf>
    <xf numFmtId="0" fontId="6" fillId="34" borderId="0" xfId="0" applyFont="1" applyFill="1" applyBorder="1" applyAlignment="1">
      <alignment horizontal="center"/>
    </xf>
    <xf numFmtId="0" fontId="6" fillId="35" borderId="14" xfId="0" applyFont="1" applyFill="1" applyBorder="1" applyAlignment="1">
      <alignment vertical="top"/>
    </xf>
    <xf numFmtId="0" fontId="6" fillId="35" borderId="15" xfId="0" applyFont="1" applyFill="1" applyBorder="1" applyAlignment="1">
      <alignment vertical="top"/>
    </xf>
    <xf numFmtId="0" fontId="6" fillId="35" borderId="16" xfId="0" applyFont="1" applyFill="1" applyBorder="1" applyAlignment="1">
      <alignment vertical="top"/>
    </xf>
    <xf numFmtId="0" fontId="7" fillId="35" borderId="17" xfId="0" applyFont="1" applyFill="1" applyBorder="1" applyAlignment="1">
      <alignment vertical="top"/>
    </xf>
    <xf numFmtId="0" fontId="6" fillId="35" borderId="0" xfId="0" applyFont="1" applyFill="1" applyBorder="1" applyAlignment="1">
      <alignment vertical="top"/>
    </xf>
    <xf numFmtId="0" fontId="7" fillId="35" borderId="0" xfId="0" applyFont="1" applyFill="1" applyBorder="1" applyAlignment="1">
      <alignment horizontal="right" vertical="center"/>
    </xf>
    <xf numFmtId="188" fontId="6" fillId="35" borderId="0" xfId="0" applyNumberFormat="1" applyFont="1" applyFill="1" applyBorder="1" applyAlignment="1">
      <alignment horizontal="left" vertical="center"/>
    </xf>
    <xf numFmtId="190" fontId="6" fillId="35" borderId="18" xfId="0" applyNumberFormat="1" applyFont="1" applyFill="1" applyBorder="1" applyAlignment="1">
      <alignment horizontal="right" vertical="center"/>
    </xf>
    <xf numFmtId="0" fontId="6" fillId="35" borderId="19" xfId="0" applyFont="1" applyFill="1" applyBorder="1" applyAlignment="1">
      <alignment vertical="top"/>
    </xf>
    <xf numFmtId="0" fontId="6" fillId="35" borderId="20" xfId="0" applyFont="1" applyFill="1" applyBorder="1" applyAlignment="1">
      <alignment vertical="top"/>
    </xf>
    <xf numFmtId="0" fontId="6" fillId="35" borderId="21" xfId="0" applyFont="1" applyFill="1" applyBorder="1" applyAlignment="1">
      <alignment vertical="top"/>
    </xf>
    <xf numFmtId="0" fontId="6" fillId="34" borderId="22" xfId="0" applyFont="1" applyFill="1" applyBorder="1" applyAlignment="1">
      <alignment vertical="top"/>
    </xf>
    <xf numFmtId="0" fontId="6" fillId="36" borderId="0" xfId="0" applyFont="1" applyFill="1" applyAlignment="1">
      <alignment vertical="top"/>
    </xf>
    <xf numFmtId="0" fontId="6" fillId="36" borderId="0" xfId="0" applyFont="1" applyFill="1" applyAlignment="1">
      <alignment horizontal="right"/>
    </xf>
    <xf numFmtId="192" fontId="6" fillId="36" borderId="0" xfId="0" applyNumberFormat="1" applyFont="1" applyFill="1" applyAlignment="1">
      <alignment vertical="top"/>
    </xf>
    <xf numFmtId="0" fontId="6" fillId="34" borderId="0" xfId="0" applyFont="1" applyFill="1" applyAlignment="1">
      <alignment horizontal="right" vertical="top"/>
    </xf>
    <xf numFmtId="193" fontId="6" fillId="34" borderId="11" xfId="0" applyNumberFormat="1" applyFont="1" applyFill="1" applyBorder="1" applyAlignment="1">
      <alignment vertical="top"/>
    </xf>
    <xf numFmtId="0" fontId="6" fillId="34" borderId="0" xfId="0" applyFont="1" applyFill="1" applyAlignment="1">
      <alignment horizontal="left" vertical="top"/>
    </xf>
    <xf numFmtId="0" fontId="9" fillId="34" borderId="0" xfId="0" applyFont="1" applyFill="1" applyAlignment="1">
      <alignment horizontal="right"/>
    </xf>
    <xf numFmtId="0" fontId="10" fillId="34" borderId="0" xfId="0" applyFont="1" applyFill="1" applyAlignment="1">
      <alignment vertical="top"/>
    </xf>
    <xf numFmtId="193" fontId="6" fillId="34" borderId="0" xfId="0" applyNumberFormat="1" applyFont="1" applyFill="1" applyBorder="1" applyAlignment="1">
      <alignment vertical="top"/>
    </xf>
    <xf numFmtId="0" fontId="9" fillId="34" borderId="0" xfId="0" applyFont="1" applyFill="1" applyAlignment="1">
      <alignment/>
    </xf>
    <xf numFmtId="0" fontId="9" fillId="34" borderId="22" xfId="0" applyFont="1" applyFill="1" applyBorder="1" applyAlignment="1">
      <alignment horizontal="right"/>
    </xf>
    <xf numFmtId="6" fontId="6" fillId="34" borderId="22" xfId="0" applyNumberFormat="1" applyFont="1" applyFill="1" applyBorder="1" applyAlignment="1">
      <alignment vertical="top"/>
    </xf>
    <xf numFmtId="0" fontId="0" fillId="36" borderId="0" xfId="0" applyFont="1" applyFill="1" applyAlignment="1">
      <alignment vertical="top"/>
    </xf>
    <xf numFmtId="0" fontId="2" fillId="36" borderId="0" xfId="0" applyFont="1" applyFill="1" applyAlignment="1">
      <alignment horizontal="right"/>
    </xf>
    <xf numFmtId="6" fontId="0" fillId="36" borderId="0" xfId="0" applyNumberFormat="1" applyFont="1" applyFill="1" applyAlignment="1">
      <alignment vertical="top"/>
    </xf>
    <xf numFmtId="0" fontId="0" fillId="36" borderId="0" xfId="0" applyFont="1" applyFill="1" applyAlignment="1">
      <alignment horizontal="right"/>
    </xf>
    <xf numFmtId="192" fontId="0" fillId="36" borderId="0" xfId="0" applyNumberFormat="1" applyFont="1" applyFill="1" applyAlignment="1">
      <alignment vertical="top"/>
    </xf>
    <xf numFmtId="0" fontId="53" fillId="34" borderId="0" xfId="0" applyFont="1" applyFill="1" applyAlignment="1">
      <alignment vertical="top"/>
    </xf>
    <xf numFmtId="0" fontId="53" fillId="34" borderId="0" xfId="0" applyFont="1" applyFill="1" applyAlignment="1">
      <alignment horizontal="left" vertical="top"/>
    </xf>
    <xf numFmtId="0" fontId="11" fillId="35" borderId="0" xfId="0" applyFont="1" applyFill="1" applyBorder="1" applyAlignment="1">
      <alignment vertical="top"/>
    </xf>
    <xf numFmtId="0" fontId="13" fillId="34" borderId="0" xfId="0" applyFont="1" applyFill="1" applyAlignment="1">
      <alignment horizontal="left"/>
    </xf>
    <xf numFmtId="0" fontId="12" fillId="34" borderId="23" xfId="0" applyFont="1" applyFill="1" applyBorder="1" applyAlignment="1">
      <alignment vertical="top"/>
    </xf>
    <xf numFmtId="0" fontId="13" fillId="34" borderId="23" xfId="0" applyFont="1" applyFill="1" applyBorder="1" applyAlignment="1">
      <alignment vertical="top"/>
    </xf>
    <xf numFmtId="0" fontId="13" fillId="34" borderId="0" xfId="0" applyFont="1" applyFill="1" applyAlignment="1">
      <alignment vertical="top"/>
    </xf>
    <xf numFmtId="0" fontId="14" fillId="34" borderId="0" xfId="0" applyFont="1" applyFill="1" applyAlignment="1">
      <alignment vertical="top"/>
    </xf>
    <xf numFmtId="0" fontId="15" fillId="34" borderId="0" xfId="0" applyFont="1" applyFill="1" applyAlignment="1">
      <alignment horizontal="left"/>
    </xf>
    <xf numFmtId="0" fontId="2" fillId="34" borderId="0" xfId="0" applyFont="1" applyFill="1" applyAlignment="1">
      <alignment vertical="top"/>
    </xf>
    <xf numFmtId="0" fontId="2" fillId="34" borderId="0" xfId="0" applyFont="1" applyFill="1" applyAlignment="1">
      <alignment horizontal="right"/>
    </xf>
    <xf numFmtId="0" fontId="2" fillId="34" borderId="0" xfId="0" applyFont="1" applyFill="1" applyBorder="1" applyAlignment="1">
      <alignment vertical="top"/>
    </xf>
    <xf numFmtId="14" fontId="2" fillId="34" borderId="0" xfId="0" applyNumberFormat="1" applyFont="1" applyFill="1" applyAlignment="1">
      <alignment vertical="top"/>
    </xf>
    <xf numFmtId="0" fontId="2" fillId="34" borderId="0" xfId="0" applyFont="1" applyFill="1" applyBorder="1" applyAlignment="1">
      <alignment horizontal="right"/>
    </xf>
    <xf numFmtId="6" fontId="2" fillId="34" borderId="0" xfId="0" applyNumberFormat="1" applyFont="1" applyFill="1" applyBorder="1" applyAlignment="1">
      <alignment vertical="top"/>
    </xf>
    <xf numFmtId="0" fontId="2" fillId="34" borderId="0" xfId="0" applyFont="1" applyFill="1" applyAlignment="1">
      <alignment horizontal="center" vertical="center"/>
    </xf>
    <xf numFmtId="6" fontId="2" fillId="34" borderId="11" xfId="0" applyNumberFormat="1" applyFont="1" applyFill="1" applyBorder="1" applyAlignment="1">
      <alignment vertical="top"/>
    </xf>
    <xf numFmtId="15" fontId="2" fillId="34" borderId="11" xfId="0" applyNumberFormat="1" applyFont="1" applyFill="1" applyBorder="1" applyAlignment="1">
      <alignment vertical="top"/>
    </xf>
    <xf numFmtId="0" fontId="16" fillId="34" borderId="0" xfId="0" applyFont="1" applyFill="1" applyAlignment="1">
      <alignment horizontal="right"/>
    </xf>
    <xf numFmtId="6" fontId="16" fillId="34" borderId="0" xfId="0" applyNumberFormat="1" applyFont="1" applyFill="1" applyAlignment="1">
      <alignment vertical="top"/>
    </xf>
    <xf numFmtId="0" fontId="16" fillId="34" borderId="0" xfId="0" applyFont="1" applyFill="1" applyAlignment="1">
      <alignment vertical="top"/>
    </xf>
    <xf numFmtId="192" fontId="16" fillId="34" borderId="0" xfId="0" applyNumberFormat="1" applyFont="1" applyFill="1" applyAlignment="1">
      <alignment vertical="top"/>
    </xf>
    <xf numFmtId="188" fontId="16" fillId="34" borderId="0" xfId="0" applyNumberFormat="1" applyFont="1" applyFill="1" applyAlignment="1">
      <alignment vertical="top"/>
    </xf>
    <xf numFmtId="6" fontId="2" fillId="34" borderId="0" xfId="0" applyNumberFormat="1" applyFont="1" applyFill="1" applyAlignment="1">
      <alignment vertical="top"/>
    </xf>
    <xf numFmtId="192" fontId="2" fillId="34" borderId="0" xfId="0" applyNumberFormat="1" applyFont="1" applyFill="1" applyAlignment="1">
      <alignment vertical="top"/>
    </xf>
    <xf numFmtId="188" fontId="2" fillId="34" borderId="0" xfId="0" applyNumberFormat="1" applyFont="1" applyFill="1" applyAlignment="1">
      <alignment vertical="top"/>
    </xf>
    <xf numFmtId="0" fontId="16" fillId="34" borderId="22" xfId="0" applyFont="1" applyFill="1" applyBorder="1" applyAlignment="1">
      <alignment horizontal="right"/>
    </xf>
    <xf numFmtId="6" fontId="16" fillId="34" borderId="22" xfId="0" applyNumberFormat="1" applyFont="1" applyFill="1" applyBorder="1" applyAlignment="1">
      <alignment vertical="top"/>
    </xf>
    <xf numFmtId="0" fontId="16" fillId="34" borderId="22" xfId="0" applyFont="1" applyFill="1" applyBorder="1" applyAlignment="1">
      <alignment vertical="top"/>
    </xf>
    <xf numFmtId="192" fontId="16" fillId="34" borderId="22" xfId="0" applyNumberFormat="1" applyFont="1" applyFill="1" applyBorder="1" applyAlignment="1">
      <alignment vertical="top"/>
    </xf>
    <xf numFmtId="188" fontId="16" fillId="34" borderId="22" xfId="0" applyNumberFormat="1" applyFont="1" applyFill="1" applyBorder="1" applyAlignment="1">
      <alignment vertical="top"/>
    </xf>
    <xf numFmtId="188" fontId="2" fillId="34" borderId="0" xfId="0" applyNumberFormat="1" applyFont="1" applyFill="1" applyBorder="1" applyAlignment="1">
      <alignment vertical="top"/>
    </xf>
    <xf numFmtId="0" fontId="2" fillId="34" borderId="23" xfId="0" applyFont="1" applyFill="1" applyBorder="1" applyAlignment="1">
      <alignment horizontal="right"/>
    </xf>
    <xf numFmtId="0" fontId="2" fillId="34" borderId="23" xfId="0" applyFont="1" applyFill="1" applyBorder="1" applyAlignment="1">
      <alignment vertical="top"/>
    </xf>
    <xf numFmtId="192" fontId="2" fillId="34" borderId="23" xfId="0" applyNumberFormat="1" applyFont="1" applyFill="1" applyBorder="1" applyAlignment="1">
      <alignment vertical="top"/>
    </xf>
    <xf numFmtId="188" fontId="2" fillId="34" borderId="23" xfId="0" applyNumberFormat="1" applyFont="1" applyFill="1" applyBorder="1" applyAlignment="1">
      <alignment vertical="top"/>
    </xf>
    <xf numFmtId="6" fontId="2" fillId="34" borderId="24" xfId="0" applyNumberFormat="1" applyFont="1" applyFill="1" applyBorder="1" applyAlignment="1">
      <alignment vertical="top"/>
    </xf>
    <xf numFmtId="6" fontId="2" fillId="34" borderId="25" xfId="0" applyNumberFormat="1" applyFont="1" applyFill="1" applyBorder="1" applyAlignment="1">
      <alignment vertical="top"/>
    </xf>
    <xf numFmtId="0" fontId="0" fillId="34" borderId="0" xfId="0" applyFont="1" applyFill="1" applyAlignment="1">
      <alignment horizontal="left"/>
    </xf>
    <xf numFmtId="0" fontId="0" fillId="34" borderId="0" xfId="0" applyFont="1" applyFill="1" applyAlignment="1">
      <alignment vertical="top"/>
    </xf>
    <xf numFmtId="0" fontId="2" fillId="37" borderId="14" xfId="0" applyFont="1" applyFill="1" applyBorder="1" applyAlignment="1">
      <alignment vertical="top"/>
    </xf>
    <xf numFmtId="0" fontId="0" fillId="37" borderId="15" xfId="0" applyFont="1" applyFill="1" applyBorder="1" applyAlignment="1">
      <alignment vertical="top"/>
    </xf>
    <xf numFmtId="0" fontId="0" fillId="37" borderId="16" xfId="0" applyFont="1" applyFill="1" applyBorder="1" applyAlignment="1">
      <alignment vertical="top"/>
    </xf>
    <xf numFmtId="0" fontId="0" fillId="37" borderId="17" xfId="18" applyFont="1" applyFill="1" applyBorder="1" applyAlignment="1" applyProtection="1">
      <alignment horizontal="left" vertical="center" indent="1"/>
      <protection/>
    </xf>
    <xf numFmtId="0" fontId="0" fillId="37" borderId="0" xfId="18" applyFont="1" applyFill="1" applyBorder="1" applyAlignment="1" applyProtection="1">
      <alignment horizontal="left" vertical="center" wrapText="1" indent="1"/>
      <protection/>
    </xf>
    <xf numFmtId="0" fontId="0" fillId="37" borderId="18" xfId="18" applyFont="1" applyFill="1" applyBorder="1" applyAlignment="1" applyProtection="1">
      <alignment horizontal="left" vertical="center" wrapText="1" indent="1"/>
      <protection/>
    </xf>
    <xf numFmtId="0" fontId="0" fillId="37" borderId="17" xfId="18" applyFont="1" applyFill="1" applyBorder="1" applyAlignment="1" applyProtection="1">
      <alignment horizontal="left" vertical="center" wrapText="1" indent="1"/>
      <protection/>
    </xf>
    <xf numFmtId="0" fontId="2" fillId="37" borderId="17" xfId="18" applyFont="1" applyFill="1" applyBorder="1" applyAlignment="1" applyProtection="1">
      <alignment vertical="center" wrapText="1"/>
      <protection/>
    </xf>
    <xf numFmtId="0" fontId="0" fillId="37" borderId="0" xfId="18" applyFont="1" applyFill="1" applyBorder="1" applyAlignment="1" applyProtection="1">
      <alignment horizontal="left" vertical="center" wrapText="1"/>
      <protection/>
    </xf>
    <xf numFmtId="0" fontId="0" fillId="37" borderId="18" xfId="18" applyFont="1" applyFill="1" applyBorder="1" applyAlignment="1" applyProtection="1">
      <alignment horizontal="left" vertical="center" wrapText="1"/>
      <protection/>
    </xf>
    <xf numFmtId="6" fontId="6" fillId="0" borderId="12" xfId="0" applyNumberFormat="1" applyFont="1" applyBorder="1" applyAlignment="1">
      <alignment vertical="top"/>
    </xf>
    <xf numFmtId="10" fontId="2" fillId="34" borderId="0" xfId="0" applyNumberFormat="1" applyFont="1" applyFill="1" applyBorder="1" applyAlignment="1">
      <alignment horizontal="center" vertical="top"/>
    </xf>
    <xf numFmtId="0" fontId="54" fillId="0" borderId="26" xfId="0" applyFont="1" applyFill="1" applyBorder="1" applyAlignment="1" applyProtection="1">
      <alignment horizontal="left" vertical="top" wrapText="1"/>
      <protection/>
    </xf>
    <xf numFmtId="0" fontId="54" fillId="33" borderId="26" xfId="0" applyFont="1" applyFill="1" applyBorder="1" applyAlignment="1" applyProtection="1">
      <alignment horizontal="left" vertical="top" wrapText="1"/>
      <protection/>
    </xf>
    <xf numFmtId="0" fontId="36" fillId="33" borderId="27" xfId="0" applyFont="1" applyFill="1" applyBorder="1" applyAlignment="1" applyProtection="1">
      <alignment horizontal="center" vertical="center"/>
      <protection/>
    </xf>
    <xf numFmtId="0" fontId="54" fillId="0" borderId="28" xfId="0" applyFont="1" applyFill="1" applyBorder="1" applyAlignment="1" applyProtection="1">
      <alignment horizontal="left" vertical="top" wrapText="1"/>
      <protection/>
    </xf>
    <xf numFmtId="0" fontId="0" fillId="0" borderId="19" xfId="0" applyBorder="1" applyAlignment="1">
      <alignment vertical="center"/>
    </xf>
    <xf numFmtId="0" fontId="11" fillId="35" borderId="0" xfId="0" applyFont="1" applyFill="1" applyBorder="1" applyAlignment="1">
      <alignment horizontal="left" vertical="top"/>
    </xf>
    <xf numFmtId="0" fontId="0" fillId="0" borderId="21" xfId="0" applyFont="1" applyBorder="1" applyAlignment="1">
      <alignment horizontal="left" vertical="top" wrapText="1"/>
    </xf>
    <xf numFmtId="0" fontId="0" fillId="0" borderId="0" xfId="0" applyAlignment="1">
      <alignment horizontal="left" vertical="top"/>
    </xf>
    <xf numFmtId="0" fontId="53" fillId="34" borderId="0" xfId="0" applyFont="1" applyFill="1" applyAlignment="1">
      <alignment horizontal="center" vertical="top"/>
    </xf>
    <xf numFmtId="0" fontId="53" fillId="34" borderId="0" xfId="0" applyFont="1" applyFill="1" applyAlignment="1">
      <alignment horizontal="left" vertical="top"/>
    </xf>
    <xf numFmtId="208" fontId="6" fillId="0" borderId="11" xfId="44" applyNumberFormat="1" applyFont="1" applyFill="1" applyBorder="1" applyAlignment="1">
      <alignment vertical="top"/>
    </xf>
    <xf numFmtId="0" fontId="6" fillId="0" borderId="0" xfId="0" applyFont="1" applyBorder="1" applyAlignment="1">
      <alignment vertical="top"/>
    </xf>
    <xf numFmtId="0" fontId="7" fillId="36" borderId="0" xfId="0" applyFont="1" applyFill="1" applyAlignment="1">
      <alignment horizontal="right"/>
    </xf>
    <xf numFmtId="0" fontId="1" fillId="34" borderId="0" xfId="0" applyFont="1" applyFill="1" applyAlignment="1">
      <alignment horizontal="right" vertical="top"/>
    </xf>
    <xf numFmtId="208" fontId="6" fillId="34" borderId="11" xfId="44" applyNumberFormat="1" applyFont="1" applyFill="1" applyBorder="1" applyAlignment="1">
      <alignment vertical="top"/>
    </xf>
    <xf numFmtId="0" fontId="6" fillId="0" borderId="0" xfId="0" applyFont="1" applyFill="1" applyAlignment="1">
      <alignment horizontal="right" vertical="top"/>
    </xf>
    <xf numFmtId="0" fontId="7" fillId="34" borderId="0" xfId="0" applyFont="1" applyFill="1" applyAlignment="1">
      <alignment horizontal="right" vertical="top"/>
    </xf>
    <xf numFmtId="0" fontId="53" fillId="34" borderId="0" xfId="0" applyFont="1" applyFill="1" applyAlignment="1">
      <alignment horizontal="left" vertical="top" wrapText="1"/>
    </xf>
    <xf numFmtId="6" fontId="6" fillId="34" borderId="11" xfId="0" applyNumberFormat="1" applyFont="1" applyFill="1" applyBorder="1" applyAlignment="1">
      <alignment horizontal="right"/>
    </xf>
    <xf numFmtId="0" fontId="53" fillId="34" borderId="0" xfId="0" applyFont="1" applyFill="1" applyAlignment="1">
      <alignment horizontal="left" vertical="top"/>
    </xf>
    <xf numFmtId="0" fontId="9" fillId="34" borderId="29" xfId="0" applyFont="1" applyFill="1" applyBorder="1" applyAlignment="1">
      <alignment horizontal="right"/>
    </xf>
    <xf numFmtId="0" fontId="9" fillId="34" borderId="30" xfId="0" applyFont="1" applyFill="1" applyBorder="1" applyAlignment="1">
      <alignment horizontal="right"/>
    </xf>
    <xf numFmtId="9" fontId="9" fillId="34" borderId="29" xfId="0" applyNumberFormat="1" applyFont="1" applyFill="1" applyBorder="1" applyAlignment="1">
      <alignment horizontal="right"/>
    </xf>
    <xf numFmtId="9" fontId="9" fillId="34" borderId="30" xfId="0" applyNumberFormat="1" applyFont="1" applyFill="1" applyBorder="1" applyAlignment="1">
      <alignment horizontal="right"/>
    </xf>
    <xf numFmtId="196" fontId="6" fillId="34" borderId="31" xfId="0" applyNumberFormat="1" applyFont="1" applyFill="1" applyBorder="1" applyAlignment="1">
      <alignment horizontal="center"/>
    </xf>
    <xf numFmtId="196" fontId="6" fillId="34" borderId="32" xfId="0" applyNumberFormat="1" applyFont="1" applyFill="1" applyBorder="1" applyAlignment="1">
      <alignment horizontal="center"/>
    </xf>
    <xf numFmtId="0" fontId="6" fillId="34" borderId="31" xfId="0" applyFont="1" applyFill="1" applyBorder="1" applyAlignment="1">
      <alignment horizontal="center"/>
    </xf>
    <xf numFmtId="0" fontId="6" fillId="34" borderId="32" xfId="0" applyFont="1" applyFill="1" applyBorder="1" applyAlignment="1">
      <alignment horizontal="center"/>
    </xf>
    <xf numFmtId="0" fontId="0" fillId="37" borderId="19" xfId="18" applyFont="1" applyFill="1" applyBorder="1" applyAlignment="1" applyProtection="1">
      <alignment horizontal="left" vertical="center" wrapText="1" indent="1"/>
      <protection/>
    </xf>
    <xf numFmtId="0" fontId="0" fillId="37" borderId="20" xfId="18" applyFont="1" applyFill="1" applyBorder="1" applyAlignment="1" applyProtection="1">
      <alignment horizontal="left" vertical="center" wrapText="1" indent="1"/>
      <protection/>
    </xf>
    <xf numFmtId="0" fontId="0" fillId="37" borderId="21" xfId="18" applyFont="1" applyFill="1" applyBorder="1" applyAlignment="1" applyProtection="1">
      <alignment horizontal="left" vertical="center" wrapText="1" indent="1"/>
      <protection/>
    </xf>
    <xf numFmtId="0" fontId="53" fillId="34" borderId="0" xfId="0" applyFont="1" applyFill="1" applyAlignment="1">
      <alignment horizontal="center" vertical="top"/>
    </xf>
    <xf numFmtId="0" fontId="0" fillId="37" borderId="17" xfId="18" applyFont="1" applyFill="1" applyBorder="1" applyAlignment="1" applyProtection="1">
      <alignment horizontal="left" vertical="center" wrapText="1" indent="1"/>
      <protection/>
    </xf>
    <xf numFmtId="0" fontId="0" fillId="37" borderId="0" xfId="18" applyFont="1" applyFill="1" applyBorder="1" applyAlignment="1" applyProtection="1">
      <alignment horizontal="left" vertical="center" wrapText="1" indent="1"/>
      <protection/>
    </xf>
    <xf numFmtId="0" fontId="0" fillId="37" borderId="18" xfId="18" applyFont="1" applyFill="1" applyBorder="1" applyAlignment="1" applyProtection="1">
      <alignment horizontal="left" vertical="center" wrapText="1" indent="1"/>
      <protection/>
    </xf>
    <xf numFmtId="0" fontId="6" fillId="34" borderId="11" xfId="0" applyFont="1" applyFill="1" applyBorder="1" applyAlignment="1">
      <alignment horizontal="center"/>
    </xf>
    <xf numFmtId="0" fontId="9" fillId="38" borderId="0" xfId="0" applyFont="1" applyFill="1" applyAlignment="1">
      <alignment horizontal="left" vertical="top"/>
    </xf>
    <xf numFmtId="0" fontId="53" fillId="0" borderId="0" xfId="0" applyFont="1" applyFill="1" applyAlignment="1">
      <alignment horizontal="center" vertical="top"/>
    </xf>
    <xf numFmtId="0" fontId="53" fillId="34" borderId="0" xfId="0" applyFont="1" applyFill="1" applyAlignment="1">
      <alignment horizontal="left" vertical="top" wrapText="1"/>
    </xf>
    <xf numFmtId="0" fontId="53" fillId="34" borderId="33" xfId="0" applyFont="1" applyFill="1" applyBorder="1" applyAlignment="1">
      <alignment horizontal="left" vertical="top" wrapText="1"/>
    </xf>
    <xf numFmtId="0" fontId="8" fillId="34" borderId="0" xfId="0" applyFont="1" applyFill="1" applyAlignment="1">
      <alignment horizontal="left" vertical="top" wrapText="1"/>
    </xf>
    <xf numFmtId="0" fontId="8" fillId="34" borderId="33" xfId="0" applyFont="1" applyFill="1" applyBorder="1" applyAlignment="1">
      <alignment horizontal="left" vertical="top" wrapText="1"/>
    </xf>
    <xf numFmtId="0" fontId="0" fillId="37" borderId="17" xfId="53" applyFont="1" applyFill="1" applyBorder="1" applyAlignment="1" applyProtection="1">
      <alignment horizontal="left" vertical="center" wrapText="1" indent="1"/>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Millares 2" xfId="56"/>
    <cellStyle name="Neutral" xfId="57"/>
    <cellStyle name="Normal 2" xfId="58"/>
    <cellStyle name="Note" xfId="59"/>
    <cellStyle name="Output" xfId="60"/>
    <cellStyle name="Percent" xfId="61"/>
    <cellStyle name="Title" xfId="62"/>
    <cellStyle name="Total" xfId="63"/>
    <cellStyle name="Warning Text" xfId="64"/>
  </cellStyles>
  <dxfs count="198">
    <dxf>
      <font>
        <color rgb="FFFF0000"/>
      </font>
    </dxf>
    <dxf>
      <fill>
        <patternFill>
          <bgColor theme="9" tint="0.7999799847602844"/>
        </patternFill>
      </fill>
    </dxf>
    <dxf>
      <font>
        <color indexed="10"/>
      </font>
    </dxf>
    <dxf>
      <font>
        <color indexed="10"/>
      </font>
    </dxf>
    <dxf>
      <font>
        <b val="0"/>
        <i/>
        <color indexed="12"/>
      </font>
    </dxf>
    <dxf>
      <font>
        <color rgb="FFFF0000"/>
      </font>
    </dxf>
    <dxf>
      <fill>
        <patternFill>
          <bgColor theme="9" tint="0.7999799847602844"/>
        </patternFill>
      </fill>
    </dxf>
    <dxf>
      <font>
        <color indexed="10"/>
      </font>
    </dxf>
    <dxf>
      <font>
        <color indexed="10"/>
      </font>
    </dxf>
    <dxf>
      <font>
        <b val="0"/>
        <i/>
        <color indexed="12"/>
      </font>
    </dxf>
    <dxf>
      <font>
        <color rgb="FFFF0000"/>
      </font>
    </dxf>
    <dxf>
      <fill>
        <patternFill>
          <bgColor theme="9" tint="0.7999799847602844"/>
        </patternFill>
      </fill>
    </dxf>
    <dxf>
      <font>
        <color indexed="10"/>
      </font>
    </dxf>
    <dxf>
      <font>
        <color indexed="10"/>
      </font>
    </dxf>
    <dxf>
      <font>
        <b val="0"/>
        <i/>
        <color indexed="12"/>
      </font>
    </dxf>
    <dxf>
      <font>
        <color rgb="FFFF0000"/>
      </font>
    </dxf>
    <dxf>
      <font>
        <color indexed="10"/>
      </font>
    </dxf>
    <dxf>
      <font>
        <color indexed="10"/>
      </font>
    </dxf>
    <dxf>
      <font>
        <b val="0"/>
        <i/>
        <color indexed="12"/>
      </font>
    </dxf>
    <dxf>
      <font>
        <color rgb="FFFF0000"/>
      </font>
    </dxf>
    <dxf>
      <fill>
        <patternFill>
          <bgColor theme="9" tint="0.7999799847602844"/>
        </patternFill>
      </fill>
    </dxf>
    <dxf>
      <font>
        <color indexed="10"/>
      </font>
    </dxf>
    <dxf>
      <font>
        <color indexed="10"/>
      </font>
    </dxf>
    <dxf>
      <font>
        <b val="0"/>
        <i/>
        <color indexed="12"/>
      </font>
    </dxf>
    <dxf>
      <font>
        <color rgb="FFFF0000"/>
      </font>
    </dxf>
    <dxf>
      <fill>
        <patternFill>
          <bgColor theme="9" tint="0.7999799847602844"/>
        </patternFill>
      </fill>
    </dxf>
    <dxf>
      <font>
        <color indexed="10"/>
      </font>
    </dxf>
    <dxf>
      <font>
        <color indexed="10"/>
      </font>
    </dxf>
    <dxf>
      <font>
        <b val="0"/>
        <i/>
        <color indexed="12"/>
      </font>
    </dxf>
    <dxf>
      <font>
        <color rgb="FFFF0000"/>
      </font>
    </dxf>
    <dxf>
      <font>
        <color indexed="10"/>
      </font>
    </dxf>
    <dxf>
      <font>
        <color indexed="10"/>
      </font>
    </dxf>
    <dxf>
      <font>
        <b val="0"/>
        <i/>
        <color indexed="12"/>
      </font>
    </dxf>
    <dxf>
      <font>
        <color rgb="FFFF0000"/>
      </font>
    </dxf>
    <dxf>
      <font>
        <color indexed="10"/>
      </font>
    </dxf>
    <dxf>
      <font>
        <color indexed="10"/>
      </font>
    </dxf>
    <dxf>
      <font>
        <b val="0"/>
        <i/>
        <color indexed="12"/>
      </font>
    </dxf>
    <dxf>
      <font>
        <color rgb="FFFF0000"/>
      </font>
    </dxf>
    <dxf>
      <font>
        <color indexed="10"/>
      </font>
    </dxf>
    <dxf>
      <font>
        <color indexed="10"/>
      </font>
    </dxf>
    <dxf>
      <font>
        <b val="0"/>
        <i/>
        <color indexed="12"/>
      </font>
    </dxf>
    <dxf>
      <font>
        <color rgb="FFFF0000"/>
      </font>
    </dxf>
    <dxf>
      <font>
        <color indexed="10"/>
      </font>
    </dxf>
    <dxf>
      <font>
        <color indexed="10"/>
      </font>
    </dxf>
    <dxf>
      <font>
        <b val="0"/>
        <i/>
        <color indexed="12"/>
      </font>
    </dxf>
    <dxf>
      <font>
        <color rgb="FFFF0000"/>
      </font>
    </dxf>
    <dxf>
      <font>
        <color indexed="10"/>
      </font>
    </dxf>
    <dxf>
      <font>
        <color indexed="10"/>
      </font>
    </dxf>
    <dxf>
      <font>
        <b val="0"/>
        <i/>
        <color indexed="12"/>
      </font>
    </dxf>
    <dxf>
      <font>
        <color rgb="FFFF0000"/>
      </font>
    </dxf>
    <dxf>
      <font>
        <color indexed="10"/>
      </font>
    </dxf>
    <dxf>
      <font>
        <color indexed="10"/>
      </font>
    </dxf>
    <dxf>
      <font>
        <b val="0"/>
        <i/>
        <color indexed="12"/>
      </font>
    </dxf>
    <dxf>
      <font>
        <color rgb="FFFF0000"/>
      </font>
    </dxf>
    <dxf>
      <font>
        <color indexed="10"/>
      </font>
    </dxf>
    <dxf>
      <font>
        <color indexed="10"/>
      </font>
    </dxf>
    <dxf>
      <font>
        <b val="0"/>
        <i/>
        <color indexed="12"/>
      </font>
    </dxf>
    <dxf>
      <font>
        <color rgb="FFFF0000"/>
      </font>
    </dxf>
    <dxf>
      <fill>
        <patternFill>
          <bgColor theme="9" tint="0.7999799847602844"/>
        </patternFill>
      </fill>
    </dxf>
    <dxf>
      <fill>
        <patternFill>
          <bgColor theme="9" tint="0.7999799847602844"/>
        </patternFill>
      </fill>
    </dxf>
    <dxf>
      <font>
        <color indexed="10"/>
      </font>
    </dxf>
    <dxf>
      <font>
        <color indexed="10"/>
      </font>
    </dxf>
    <dxf>
      <font>
        <b val="0"/>
        <i/>
        <color indexed="12"/>
      </font>
    </dxf>
    <dxf>
      <font>
        <color rgb="FFFF0000"/>
      </font>
    </dxf>
    <dxf>
      <font>
        <color indexed="10"/>
      </font>
    </dxf>
    <dxf>
      <font>
        <color indexed="10"/>
      </font>
    </dxf>
    <dxf>
      <font>
        <b val="0"/>
        <i/>
        <color indexed="12"/>
      </font>
    </dxf>
    <dxf>
      <font>
        <color rgb="FFFF0000"/>
      </font>
    </dxf>
    <dxf>
      <font>
        <color indexed="10"/>
      </font>
    </dxf>
    <dxf>
      <font>
        <color indexed="10"/>
      </font>
    </dxf>
    <dxf>
      <font>
        <b val="0"/>
        <i/>
        <color indexed="12"/>
      </font>
    </dxf>
    <dxf>
      <font>
        <color rgb="FFFF0000"/>
      </font>
    </dxf>
    <dxf>
      <font>
        <color indexed="10"/>
      </font>
    </dxf>
    <dxf>
      <font>
        <color indexed="10"/>
      </font>
    </dxf>
    <dxf>
      <font>
        <b val="0"/>
        <i/>
        <color indexed="12"/>
      </font>
    </dxf>
    <dxf>
      <font>
        <color rgb="FFFF0000"/>
      </font>
    </dxf>
    <dxf>
      <font>
        <color indexed="10"/>
      </font>
    </dxf>
    <dxf>
      <font>
        <color indexed="10"/>
      </font>
    </dxf>
    <dxf>
      <font>
        <b val="0"/>
        <i/>
        <color indexed="12"/>
      </font>
    </dxf>
    <dxf>
      <font>
        <color rgb="FFFF0000"/>
      </font>
    </dxf>
    <dxf>
      <font>
        <color indexed="10"/>
      </font>
    </dxf>
    <dxf>
      <font>
        <color indexed="10"/>
      </font>
    </dxf>
    <dxf>
      <font>
        <b val="0"/>
        <i/>
        <color indexed="12"/>
      </font>
    </dxf>
    <dxf>
      <font>
        <color rgb="FFFF0000"/>
      </font>
    </dxf>
    <dxf>
      <font>
        <color indexed="10"/>
      </font>
    </dxf>
    <dxf>
      <font>
        <color indexed="10"/>
      </font>
    </dxf>
    <dxf>
      <font>
        <b val="0"/>
        <i/>
        <color indexed="12"/>
      </font>
    </dxf>
    <dxf>
      <font>
        <color rgb="FFFF0000"/>
      </font>
    </dxf>
    <dxf>
      <font>
        <color indexed="10"/>
      </font>
    </dxf>
    <dxf>
      <font>
        <color indexed="10"/>
      </font>
    </dxf>
    <dxf>
      <font>
        <b val="0"/>
        <i/>
        <color indexed="12"/>
      </font>
    </dxf>
    <dxf>
      <font>
        <color rgb="FFFF0000"/>
      </font>
    </dxf>
    <dxf>
      <font>
        <color indexed="10"/>
      </font>
    </dxf>
    <dxf>
      <font>
        <color indexed="10"/>
      </font>
    </dxf>
    <dxf>
      <font>
        <b val="0"/>
        <i/>
        <color indexed="12"/>
      </font>
    </dxf>
    <dxf>
      <font>
        <color rgb="FFFF0000"/>
      </font>
    </dxf>
    <dxf>
      <font>
        <color indexed="10"/>
      </font>
    </dxf>
    <dxf>
      <font>
        <color indexed="10"/>
      </font>
    </dxf>
    <dxf>
      <font>
        <b val="0"/>
        <i/>
        <color indexed="12"/>
      </font>
    </dxf>
    <dxf>
      <font>
        <color rgb="FFFF0000"/>
      </font>
    </dxf>
    <dxf>
      <font>
        <color indexed="10"/>
      </font>
    </dxf>
    <dxf>
      <font>
        <color indexed="10"/>
      </font>
    </dxf>
    <dxf>
      <font>
        <b val="0"/>
        <i/>
        <color indexed="12"/>
      </font>
    </dxf>
    <dxf>
      <font>
        <color rgb="FFFF0000"/>
      </font>
    </dxf>
    <dxf>
      <font>
        <color indexed="10"/>
      </font>
    </dxf>
    <dxf>
      <font>
        <color indexed="10"/>
      </font>
    </dxf>
    <dxf>
      <font>
        <b val="0"/>
        <i/>
        <color indexed="12"/>
      </font>
    </dxf>
    <dxf>
      <font>
        <color rgb="FFFF0000"/>
      </font>
    </dxf>
    <dxf>
      <font>
        <color indexed="10"/>
      </font>
    </dxf>
    <dxf>
      <font>
        <color indexed="10"/>
      </font>
    </dxf>
    <dxf>
      <font>
        <b val="0"/>
        <i/>
        <color indexed="12"/>
      </font>
    </dxf>
    <dxf>
      <font>
        <color rgb="FFFF0000"/>
      </font>
    </dxf>
    <dxf>
      <font>
        <color indexed="10"/>
      </font>
    </dxf>
    <dxf>
      <font>
        <color indexed="10"/>
      </font>
    </dxf>
    <dxf>
      <font>
        <b val="0"/>
        <i/>
        <color indexed="12"/>
      </font>
    </dxf>
    <dxf>
      <font>
        <color rgb="FFFF0000"/>
      </font>
    </dxf>
    <dxf>
      <font>
        <color indexed="10"/>
      </font>
    </dxf>
    <dxf>
      <font>
        <color indexed="10"/>
      </font>
    </dxf>
    <dxf>
      <font>
        <b val="0"/>
        <i/>
        <color indexed="12"/>
      </font>
    </dxf>
    <dxf>
      <font>
        <color rgb="FFFF0000"/>
      </font>
    </dxf>
    <dxf>
      <font>
        <color indexed="10"/>
      </font>
    </dxf>
    <dxf>
      <font>
        <color indexed="10"/>
      </font>
    </dxf>
    <dxf>
      <font>
        <b val="0"/>
        <i/>
        <color indexed="12"/>
      </font>
    </dxf>
    <dxf>
      <font>
        <color rgb="FFFF0000"/>
      </font>
    </dxf>
    <dxf>
      <font>
        <color indexed="10"/>
      </font>
    </dxf>
    <dxf>
      <font>
        <color indexed="10"/>
      </font>
    </dxf>
    <dxf>
      <font>
        <b val="0"/>
        <i/>
        <color indexed="12"/>
      </font>
    </dxf>
    <dxf>
      <font>
        <color indexed="10"/>
      </font>
    </dxf>
    <dxf>
      <font>
        <color indexed="10"/>
      </font>
      <fill>
        <patternFill>
          <bgColor indexed="9"/>
        </patternFill>
      </fill>
    </dxf>
    <dxf>
      <font>
        <color indexed="10"/>
      </font>
      <fill>
        <patternFill>
          <bgColor indexed="9"/>
        </patternFill>
      </fill>
    </dxf>
    <dxf>
      <font>
        <color rgb="FFFF0000"/>
      </font>
    </dxf>
    <dxf>
      <font>
        <color indexed="10"/>
      </font>
    </dxf>
    <dxf>
      <font>
        <color indexed="10"/>
      </font>
    </dxf>
    <dxf>
      <font>
        <b val="0"/>
        <i/>
        <color indexed="12"/>
      </font>
    </dxf>
    <dxf>
      <font>
        <color rgb="FFFF0000"/>
      </font>
    </dxf>
    <dxf>
      <font>
        <color indexed="10"/>
      </font>
    </dxf>
    <dxf>
      <font>
        <color indexed="10"/>
      </font>
    </dxf>
    <dxf>
      <font>
        <b val="0"/>
        <i/>
        <color indexed="12"/>
      </font>
    </dxf>
    <dxf>
      <font>
        <color rgb="FFFF0000"/>
      </font>
    </dxf>
    <dxf>
      <font>
        <color indexed="10"/>
      </font>
    </dxf>
    <dxf>
      <font>
        <color indexed="10"/>
      </font>
    </dxf>
    <dxf>
      <font>
        <b val="0"/>
        <i/>
        <color indexed="12"/>
      </font>
    </dxf>
    <dxf>
      <font>
        <color indexed="10"/>
      </font>
    </dxf>
    <dxf>
      <font>
        <color indexed="10"/>
      </font>
      <fill>
        <patternFill>
          <bgColor indexed="9"/>
        </patternFill>
      </fill>
    </dxf>
    <dxf>
      <font>
        <color indexed="10"/>
      </font>
      <fill>
        <patternFill>
          <bgColor indexed="9"/>
        </patternFill>
      </fill>
    </dxf>
    <dxf>
      <font>
        <color rgb="FFFF0000"/>
      </font>
    </dxf>
    <dxf>
      <font>
        <color indexed="10"/>
      </font>
    </dxf>
    <dxf>
      <font>
        <color indexed="10"/>
      </font>
      <fill>
        <patternFill>
          <bgColor indexed="9"/>
        </patternFill>
      </fill>
    </dxf>
    <dxf>
      <font>
        <color indexed="10"/>
      </font>
      <fill>
        <patternFill>
          <bgColor indexed="9"/>
        </patternFill>
      </fill>
    </dxf>
    <dxf>
      <font>
        <color rgb="FFFF0000"/>
      </font>
    </dxf>
    <dxf>
      <font>
        <color indexed="10"/>
      </font>
    </dxf>
    <dxf>
      <font>
        <color indexed="10"/>
      </font>
      <fill>
        <patternFill>
          <bgColor indexed="9"/>
        </patternFill>
      </fill>
    </dxf>
    <dxf>
      <font>
        <color indexed="10"/>
      </font>
      <fill>
        <patternFill>
          <bgColor indexed="9"/>
        </patternFill>
      </fill>
    </dxf>
    <dxf>
      <font>
        <color rgb="FFFF0000"/>
      </font>
    </dxf>
    <dxf>
      <fill>
        <patternFill>
          <bgColor theme="0" tint="-0.04997999966144562"/>
        </patternFill>
      </fill>
    </dxf>
    <dxf>
      <fill>
        <patternFill>
          <bgColor theme="0" tint="-0.04997999966144562"/>
        </patternFill>
      </fill>
    </dxf>
    <dxf>
      <font>
        <color auto="1"/>
      </font>
      <fill>
        <patternFill>
          <bgColor theme="7" tint="0.7999799847602844"/>
        </patternFill>
      </fill>
    </dxf>
    <dxf>
      <fill>
        <patternFill>
          <bgColor theme="7" tint="0.7999799847602844"/>
        </patternFill>
      </fill>
    </dxf>
    <dxf>
      <fill>
        <patternFill>
          <bgColor theme="0" tint="-0.04997999966144562"/>
        </patternFill>
      </fill>
    </dxf>
    <dxf>
      <font>
        <color rgb="FFFF0000"/>
      </font>
    </dxf>
    <dxf>
      <font>
        <color indexed="10"/>
      </font>
    </dxf>
    <dxf>
      <font>
        <color indexed="10"/>
      </font>
    </dxf>
    <dxf>
      <font>
        <b val="0"/>
        <i/>
        <color indexed="12"/>
      </font>
    </dxf>
    <dxf>
      <font>
        <color rgb="FFFF0000"/>
      </font>
    </dxf>
    <dxf>
      <font>
        <color indexed="10"/>
      </font>
    </dxf>
    <dxf>
      <font>
        <color indexed="10"/>
      </font>
    </dxf>
    <dxf>
      <font>
        <b val="0"/>
        <i/>
        <color indexed="12"/>
      </font>
    </dxf>
    <dxf>
      <font>
        <color indexed="10"/>
      </font>
    </dxf>
    <dxf>
      <font>
        <color indexed="10"/>
      </font>
      <fill>
        <patternFill>
          <bgColor indexed="9"/>
        </patternFill>
      </fill>
    </dxf>
    <dxf>
      <font>
        <color indexed="10"/>
      </font>
      <fill>
        <patternFill>
          <bgColor indexed="9"/>
        </patternFill>
      </fill>
    </dxf>
    <dxf>
      <font>
        <color rgb="FFFF0000"/>
      </font>
    </dxf>
    <dxf>
      <fill>
        <patternFill>
          <bgColor theme="9" tint="0.7999799847602844"/>
        </patternFill>
      </fill>
    </dxf>
    <dxf>
      <fill>
        <patternFill>
          <bgColor theme="9" tint="0.7999799847602844"/>
        </patternFill>
      </fill>
    </dxf>
    <dxf>
      <font>
        <color indexed="10"/>
      </font>
    </dxf>
    <dxf>
      <font>
        <color indexed="10"/>
      </font>
    </dxf>
    <dxf>
      <font>
        <b val="0"/>
        <i/>
        <color indexed="12"/>
      </font>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ont>
        <color indexed="10"/>
      </font>
    </dxf>
    <dxf>
      <font>
        <color indexed="10"/>
      </font>
    </dxf>
    <dxf>
      <font>
        <b val="0"/>
        <i/>
        <color indexed="12"/>
      </font>
    </dxf>
    <dxf>
      <fill>
        <patternFill>
          <bgColor theme="9" tint="0.7999799847602844"/>
        </patternFill>
      </fill>
    </dxf>
    <dxf>
      <font>
        <color indexed="10"/>
      </font>
    </dxf>
    <dxf>
      <font>
        <color indexed="10"/>
      </font>
      <fill>
        <patternFill>
          <bgColor indexed="9"/>
        </patternFill>
      </fill>
    </dxf>
    <dxf>
      <font>
        <color indexed="10"/>
      </font>
      <fill>
        <patternFill>
          <bgColor indexed="9"/>
        </patternFill>
      </fill>
    </dxf>
    <dxf>
      <font>
        <color indexed="10"/>
      </font>
    </dxf>
    <dxf>
      <font>
        <color indexed="10"/>
      </font>
      <fill>
        <patternFill>
          <bgColor indexed="9"/>
        </patternFill>
      </fill>
    </dxf>
    <dxf>
      <font>
        <color indexed="10"/>
      </font>
      <fill>
        <patternFill>
          <bgColor indexed="9"/>
        </patternFill>
      </fill>
    </dxf>
    <dxf>
      <font>
        <color indexed="10"/>
      </font>
    </dxf>
    <dxf>
      <font>
        <color indexed="10"/>
      </font>
    </dxf>
    <dxf>
      <font>
        <b val="0"/>
        <i/>
        <color indexed="12"/>
      </font>
    </dxf>
    <dxf>
      <font>
        <color rgb="FFFF0000"/>
      </font>
    </dxf>
    <dxf>
      <font>
        <color indexed="10"/>
      </font>
    </dxf>
    <dxf>
      <font>
        <color indexed="10"/>
      </font>
    </dxf>
    <dxf>
      <font>
        <b val="0"/>
        <i/>
        <color indexed="12"/>
      </font>
    </dxf>
    <dxf>
      <font>
        <color theme="7" tint="0.7999799847602844"/>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9"/>
  <sheetViews>
    <sheetView zoomScalePageLayoutView="0" workbookViewId="0" topLeftCell="A1">
      <selection activeCell="B8" sqref="B8"/>
    </sheetView>
  </sheetViews>
  <sheetFormatPr defaultColWidth="0" defaultRowHeight="12.75" zeroHeight="1"/>
  <cols>
    <col min="1" max="1" width="3.28125" style="0" customWidth="1"/>
    <col min="2" max="2" width="92.57421875" style="109" customWidth="1"/>
    <col min="3" max="3" width="0.71875" style="0" customWidth="1"/>
    <col min="4" max="16384" width="0" style="0" hidden="1" customWidth="1"/>
  </cols>
  <sheetData>
    <row r="1" spans="1:2" s="52" customFormat="1" ht="15.75" thickBot="1">
      <c r="A1" s="52" t="s">
        <v>0</v>
      </c>
      <c r="B1" s="107" t="s">
        <v>372</v>
      </c>
    </row>
    <row r="2" spans="1:2" ht="35.25" customHeight="1">
      <c r="A2" s="104">
        <v>1</v>
      </c>
      <c r="B2" s="105" t="s">
        <v>380</v>
      </c>
    </row>
    <row r="3" spans="1:2" ht="52.5" customHeight="1">
      <c r="A3" s="5">
        <v>2</v>
      </c>
      <c r="B3" s="102" t="s">
        <v>377</v>
      </c>
    </row>
    <row r="4" spans="1:2" ht="38.25" customHeight="1">
      <c r="A4" s="5">
        <v>3</v>
      </c>
      <c r="B4" s="103" t="s">
        <v>403</v>
      </c>
    </row>
    <row r="5" spans="1:2" ht="55.5" customHeight="1">
      <c r="A5" s="5">
        <v>4</v>
      </c>
      <c r="B5" s="103" t="s">
        <v>400</v>
      </c>
    </row>
    <row r="6" spans="1:2" ht="46.5" customHeight="1">
      <c r="A6" s="5">
        <v>5</v>
      </c>
      <c r="B6" s="103" t="s">
        <v>373</v>
      </c>
    </row>
    <row r="7" spans="1:2" ht="191.25">
      <c r="A7" s="5">
        <v>6</v>
      </c>
      <c r="B7" s="103" t="s">
        <v>424</v>
      </c>
    </row>
    <row r="8" spans="1:2" ht="213.75" customHeight="1">
      <c r="A8" s="5">
        <v>7</v>
      </c>
      <c r="B8" s="103" t="s">
        <v>401</v>
      </c>
    </row>
    <row r="9" spans="1:2" ht="124.5" customHeight="1" thickBot="1">
      <c r="A9" s="106">
        <v>8</v>
      </c>
      <c r="B9" s="108" t="s">
        <v>402</v>
      </c>
    </row>
    <row r="10" ht="1.5" customHeight="1"/>
    <row r="11" ht="12.75" hidden="1"/>
    <row r="12" ht="12.75" hidden="1"/>
    <row r="13" ht="12.75" hidden="1"/>
    <row r="14" ht="1.5" customHeight="1"/>
    <row r="15" ht="12.75" hidden="1"/>
  </sheetData>
  <sheetProtection/>
  <conditionalFormatting sqref="A1:IV1">
    <cfRule type="cellIs" priority="2" dxfId="4" operator="equal" stopIfTrue="1">
      <formula>"* Para agregar un nuevo ítem: inserte una nueva fila encima de ésta. Luego copie la fila completa del ítem anterior, péguela en la nueva fila y adapte la información de cada campo según corresponda al nuevo ítem que está ingresando."</formula>
    </cfRule>
    <cfRule type="cellIs" priority="3" dxfId="2" operator="equal" stopIfTrue="1">
      <formula>"Reemplace este texto por el nombre del ítem"</formula>
    </cfRule>
    <cfRule type="cellIs" priority="4" dxfId="2" operator="equal" stopIfTrue="1">
      <formula>"(seleccione unidad de medida)"</formula>
    </cfRule>
  </conditionalFormatting>
  <conditionalFormatting sqref="A1:IV1">
    <cfRule type="cellIs" priority="1" dxfId="0" operator="equal" stopIfTrue="1">
      <formula>"Reemplace este texto por el nombre de la actividad/cargo"</formula>
    </cfRule>
  </conditionalFormatting>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O238"/>
  <sheetViews>
    <sheetView tabSelected="1" zoomScalePageLayoutView="0" workbookViewId="0" topLeftCell="A4">
      <selection activeCell="B36" sqref="B36:J36"/>
    </sheetView>
  </sheetViews>
  <sheetFormatPr defaultColWidth="0.13671875" defaultRowHeight="12.75" zeroHeight="1"/>
  <cols>
    <col min="1" max="1" width="3.140625" style="6" customWidth="1"/>
    <col min="2" max="2" width="45.421875" style="7" customWidth="1"/>
    <col min="3" max="3" width="6.28125" style="7" customWidth="1"/>
    <col min="4" max="4" width="24.140625" style="7" customWidth="1"/>
    <col min="5" max="5" width="25.28125" style="7" customWidth="1"/>
    <col min="6" max="6" width="21.00390625" style="7" customWidth="1"/>
    <col min="7" max="7" width="27.28125" style="7" customWidth="1"/>
    <col min="8" max="8" width="13.421875" style="7" customWidth="1"/>
    <col min="9" max="9" width="23.140625" style="7" customWidth="1"/>
    <col min="10" max="10" width="18.421875" style="7" customWidth="1"/>
    <col min="11" max="11" width="3.140625" style="7" customWidth="1"/>
    <col min="12" max="12" width="117.140625" style="7" customWidth="1"/>
    <col min="13" max="13" width="2.57421875" style="7" customWidth="1"/>
    <col min="14" max="16" width="14.28125" style="7" hidden="1" customWidth="1"/>
    <col min="17" max="255" width="11.421875" style="7" hidden="1" customWidth="1"/>
    <col min="256" max="16384" width="0.13671875" style="7" customWidth="1"/>
  </cols>
  <sheetData>
    <row r="1" spans="1:2" s="57" customFormat="1" ht="18">
      <c r="A1" s="58"/>
      <c r="B1" s="58" t="s">
        <v>404</v>
      </c>
    </row>
    <row r="2" ht="12"/>
    <row r="3" spans="1:10" s="56" customFormat="1" ht="16.5" thickBot="1">
      <c r="A3" s="53"/>
      <c r="B3" s="54" t="str">
        <f>IF(AND(C6&lt;&gt;0,C7&lt;&gt;0),"Ficha técnica y presupuesto del proyecto"&amp;" '"&amp;UPPER(C7)&amp;"' (Folio N° "&amp;C6&amp;")","Complete la ficha de identificación a continuación e ingrese el nombre y N° de Folio del proyecto")</f>
        <v>Complete la ficha de identificación a continuación e ingrese el nombre y N° de Folio del proyecto</v>
      </c>
      <c r="C3" s="55"/>
      <c r="D3" s="55"/>
      <c r="E3" s="55"/>
      <c r="F3" s="55"/>
      <c r="G3" s="55"/>
      <c r="H3" s="55"/>
      <c r="I3" s="55"/>
      <c r="J3" s="55"/>
    </row>
    <row r="4" ht="12.75" thickTop="1"/>
    <row r="5" spans="1:12" s="9" customFormat="1" ht="12.75">
      <c r="A5" s="8" t="s">
        <v>0</v>
      </c>
      <c r="B5" s="59" t="s">
        <v>1</v>
      </c>
      <c r="E5" s="60" t="s">
        <v>37</v>
      </c>
      <c r="F5" s="59" t="s">
        <v>20</v>
      </c>
      <c r="G5" s="59"/>
      <c r="H5" s="59"/>
      <c r="I5" s="62"/>
      <c r="J5" s="59"/>
      <c r="L5" s="10" t="s">
        <v>366</v>
      </c>
    </row>
    <row r="6" spans="1:15" ht="12.75">
      <c r="A6" s="6">
        <v>1</v>
      </c>
      <c r="B6" s="11" t="s">
        <v>4</v>
      </c>
      <c r="C6" s="137"/>
      <c r="D6" s="137"/>
      <c r="E6" s="59"/>
      <c r="F6" s="59"/>
      <c r="G6" s="61"/>
      <c r="H6" s="63"/>
      <c r="I6" s="64"/>
      <c r="J6" s="61"/>
      <c r="L6" s="142" t="s">
        <v>422</v>
      </c>
      <c r="M6" s="14"/>
      <c r="N6" s="14"/>
      <c r="O6" s="14"/>
    </row>
    <row r="7" spans="1:15" ht="12.75">
      <c r="A7" s="6">
        <v>2</v>
      </c>
      <c r="B7" s="11" t="s">
        <v>5</v>
      </c>
      <c r="C7" s="137"/>
      <c r="D7" s="137"/>
      <c r="E7" s="65"/>
      <c r="F7" s="59"/>
      <c r="G7" s="59"/>
      <c r="H7" s="60" t="s">
        <v>28</v>
      </c>
      <c r="I7" s="66">
        <v>835</v>
      </c>
      <c r="J7" s="59"/>
      <c r="L7" s="143"/>
      <c r="M7" s="12"/>
      <c r="N7" s="12"/>
      <c r="O7" s="12"/>
    </row>
    <row r="8" spans="1:15" ht="12.75">
      <c r="A8" s="6">
        <v>3</v>
      </c>
      <c r="B8" s="11" t="s">
        <v>6</v>
      </c>
      <c r="C8" s="137"/>
      <c r="D8" s="137"/>
      <c r="E8" s="59"/>
      <c r="F8" s="59"/>
      <c r="G8" s="59"/>
      <c r="H8" s="60" t="s">
        <v>29</v>
      </c>
      <c r="I8" s="67">
        <f ca="1">TODAY()</f>
        <v>44074</v>
      </c>
      <c r="J8" s="59"/>
      <c r="L8" s="16"/>
      <c r="M8" s="12"/>
      <c r="N8" s="12"/>
      <c r="O8" s="12"/>
    </row>
    <row r="9" spans="1:15" ht="12.75">
      <c r="A9" s="6">
        <v>4</v>
      </c>
      <c r="B9" s="11" t="s">
        <v>7</v>
      </c>
      <c r="C9" s="137"/>
      <c r="D9" s="137"/>
      <c r="E9" s="65"/>
      <c r="F9" s="68" t="s">
        <v>21</v>
      </c>
      <c r="G9" s="69">
        <f>J59</f>
        <v>0</v>
      </c>
      <c r="H9" s="70"/>
      <c r="I9" s="71">
        <f>J60</f>
        <v>0</v>
      </c>
      <c r="J9" s="72"/>
      <c r="L9" s="16"/>
      <c r="M9" s="12"/>
      <c r="N9" s="12"/>
      <c r="O9" s="12"/>
    </row>
    <row r="10" spans="1:15" ht="12.75">
      <c r="A10" s="6">
        <v>5</v>
      </c>
      <c r="B10" s="11" t="s">
        <v>421</v>
      </c>
      <c r="C10" s="137"/>
      <c r="D10" s="137"/>
      <c r="E10" s="65"/>
      <c r="F10" s="60" t="s">
        <v>406</v>
      </c>
      <c r="G10" s="73">
        <f>J86</f>
        <v>0</v>
      </c>
      <c r="H10" s="59"/>
      <c r="I10" s="74">
        <f>J87</f>
        <v>0</v>
      </c>
      <c r="L10" s="16"/>
      <c r="M10" s="12"/>
      <c r="N10" s="12"/>
      <c r="O10" s="12"/>
    </row>
    <row r="11" spans="1:15" ht="12.75">
      <c r="A11" s="6">
        <v>6</v>
      </c>
      <c r="B11" s="11" t="s">
        <v>9</v>
      </c>
      <c r="C11" s="137"/>
      <c r="D11" s="137"/>
      <c r="E11" s="65"/>
      <c r="F11" s="60" t="s">
        <v>22</v>
      </c>
      <c r="G11" s="73">
        <f>J122</f>
        <v>0</v>
      </c>
      <c r="H11" s="59"/>
      <c r="I11" s="74">
        <f>J123</f>
        <v>0</v>
      </c>
      <c r="J11" s="75"/>
      <c r="L11" s="16"/>
      <c r="M11" s="12"/>
      <c r="N11" s="12"/>
      <c r="O11" s="12"/>
    </row>
    <row r="12" spans="1:15" ht="12.75">
      <c r="A12" s="6">
        <v>7</v>
      </c>
      <c r="B12" s="11" t="s">
        <v>10</v>
      </c>
      <c r="C12" s="137"/>
      <c r="D12" s="137"/>
      <c r="E12" s="65"/>
      <c r="F12" s="60" t="s">
        <v>23</v>
      </c>
      <c r="G12" s="73">
        <f>J173</f>
        <v>0</v>
      </c>
      <c r="H12" s="59"/>
      <c r="I12" s="74">
        <f>J174</f>
        <v>0</v>
      </c>
      <c r="J12" s="75"/>
      <c r="L12" s="16"/>
      <c r="M12" s="12"/>
      <c r="N12" s="12"/>
      <c r="O12" s="12"/>
    </row>
    <row r="13" spans="1:15" ht="12.75">
      <c r="A13" s="6">
        <v>8</v>
      </c>
      <c r="B13" s="11" t="s">
        <v>11</v>
      </c>
      <c r="C13" s="137"/>
      <c r="D13" s="137"/>
      <c r="E13" s="65"/>
      <c r="F13" s="60" t="s">
        <v>24</v>
      </c>
      <c r="G13" s="73">
        <f>J222</f>
        <v>0</v>
      </c>
      <c r="H13" s="59"/>
      <c r="I13" s="74">
        <f>J223</f>
        <v>0</v>
      </c>
      <c r="J13" s="75"/>
      <c r="L13" s="16"/>
      <c r="M13" s="12"/>
      <c r="N13" s="12"/>
      <c r="O13" s="12"/>
    </row>
    <row r="14" spans="1:15" ht="12.75">
      <c r="A14" s="6">
        <v>9</v>
      </c>
      <c r="B14" s="11" t="s">
        <v>12</v>
      </c>
      <c r="C14" s="137"/>
      <c r="D14" s="137"/>
      <c r="E14" s="65"/>
      <c r="F14" s="76" t="s">
        <v>25</v>
      </c>
      <c r="G14" s="77">
        <f>J237</f>
        <v>0</v>
      </c>
      <c r="H14" s="78"/>
      <c r="I14" s="79">
        <f>J238</f>
        <v>0</v>
      </c>
      <c r="J14" s="80"/>
      <c r="L14" s="16"/>
      <c r="M14" s="12"/>
      <c r="N14" s="12"/>
      <c r="O14" s="12"/>
    </row>
    <row r="15" spans="5:15" ht="12.75">
      <c r="E15" s="65"/>
      <c r="F15" s="60" t="s">
        <v>26</v>
      </c>
      <c r="G15" s="73">
        <f>SUM(G9:G14)</f>
        <v>0</v>
      </c>
      <c r="H15" s="59"/>
      <c r="I15" s="74">
        <f>SUM(I9:I14)</f>
        <v>0</v>
      </c>
      <c r="J15" s="75"/>
      <c r="L15" s="16"/>
      <c r="M15" s="12"/>
      <c r="N15" s="12"/>
      <c r="O15" s="12"/>
    </row>
    <row r="16" spans="1:15" ht="12.75">
      <c r="A16" s="8" t="s">
        <v>2</v>
      </c>
      <c r="B16" s="59" t="s">
        <v>3</v>
      </c>
      <c r="E16" s="65"/>
      <c r="F16" s="59"/>
      <c r="G16" s="59"/>
      <c r="H16" s="59"/>
      <c r="I16" s="59"/>
      <c r="J16" s="59"/>
      <c r="L16" s="16"/>
      <c r="M16" s="12"/>
      <c r="N16" s="12"/>
      <c r="O16" s="12"/>
    </row>
    <row r="17" spans="1:15" ht="12.75">
      <c r="A17" s="6">
        <v>1</v>
      </c>
      <c r="B17" s="11" t="s">
        <v>13</v>
      </c>
      <c r="C17" s="137"/>
      <c r="D17" s="137"/>
      <c r="E17" s="65"/>
      <c r="F17" s="59"/>
      <c r="G17" s="59"/>
      <c r="H17" s="59"/>
      <c r="I17" s="59"/>
      <c r="J17" s="59"/>
      <c r="L17" s="16"/>
      <c r="M17" s="12"/>
      <c r="N17" s="12"/>
      <c r="O17" s="12"/>
    </row>
    <row r="18" spans="1:15" ht="12.75">
      <c r="A18" s="6">
        <v>2</v>
      </c>
      <c r="B18" s="11" t="s">
        <v>14</v>
      </c>
      <c r="C18" s="137"/>
      <c r="D18" s="137"/>
      <c r="E18" s="65"/>
      <c r="F18" s="60" t="s">
        <v>396</v>
      </c>
      <c r="G18" s="73">
        <f>SUM(G10:G13)</f>
        <v>0</v>
      </c>
      <c r="H18" s="59"/>
      <c r="I18" s="74">
        <f>G18/$I$7</f>
        <v>0</v>
      </c>
      <c r="J18" s="75"/>
      <c r="L18" s="16"/>
      <c r="M18" s="12"/>
      <c r="N18" s="12"/>
      <c r="O18" s="12"/>
    </row>
    <row r="19" spans="1:15" ht="12.75">
      <c r="A19" s="6">
        <v>3</v>
      </c>
      <c r="B19" s="11" t="s">
        <v>15</v>
      </c>
      <c r="C19" s="128"/>
      <c r="D19" s="129"/>
      <c r="E19" s="65"/>
      <c r="F19" s="60" t="s">
        <v>397</v>
      </c>
      <c r="G19" s="87">
        <v>0</v>
      </c>
      <c r="H19" s="59"/>
      <c r="I19" s="74">
        <f>G19/$I$7</f>
        <v>0</v>
      </c>
      <c r="J19" s="75"/>
      <c r="L19" s="16"/>
      <c r="M19" s="12"/>
      <c r="N19" s="12"/>
      <c r="O19" s="12"/>
    </row>
    <row r="20" spans="1:15" ht="12.75">
      <c r="A20" s="6">
        <v>4</v>
      </c>
      <c r="B20" s="11" t="s">
        <v>16</v>
      </c>
      <c r="C20" s="128"/>
      <c r="D20" s="129"/>
      <c r="E20" s="65"/>
      <c r="F20" s="60" t="s">
        <v>27</v>
      </c>
      <c r="G20" s="87">
        <v>0</v>
      </c>
      <c r="H20" s="101" t="str">
        <f>IF(G19*G20&lt;&gt;0,G20/G19*100&amp;" %","-")</f>
        <v>-</v>
      </c>
      <c r="I20" s="74">
        <f>G20/$I$7</f>
        <v>0</v>
      </c>
      <c r="J20" s="81"/>
      <c r="L20" s="16"/>
      <c r="M20" s="12"/>
      <c r="N20" s="12"/>
      <c r="O20" s="12"/>
    </row>
    <row r="21" spans="1:15" ht="13.5" thickBot="1">
      <c r="A21" s="6">
        <v>5</v>
      </c>
      <c r="B21" s="11" t="s">
        <v>17</v>
      </c>
      <c r="C21" s="128"/>
      <c r="D21" s="129"/>
      <c r="E21" s="59"/>
      <c r="F21" s="82" t="s">
        <v>398</v>
      </c>
      <c r="G21" s="86">
        <f>SUM(G19:G20)</f>
        <v>0</v>
      </c>
      <c r="H21" s="83"/>
      <c r="I21" s="84">
        <f>G21/$I$7</f>
        <v>0</v>
      </c>
      <c r="J21" s="85"/>
      <c r="L21" s="16"/>
      <c r="M21" s="12"/>
      <c r="N21" s="12"/>
      <c r="O21" s="12"/>
    </row>
    <row r="22" spans="1:15" ht="13.5" thickTop="1">
      <c r="A22" s="6">
        <v>6</v>
      </c>
      <c r="B22" s="11" t="s">
        <v>18</v>
      </c>
      <c r="C22" s="126"/>
      <c r="D22" s="127"/>
      <c r="E22" s="59"/>
      <c r="F22" s="59"/>
      <c r="G22" s="59"/>
      <c r="H22" s="59"/>
      <c r="I22" s="59"/>
      <c r="J22" s="59"/>
      <c r="L22" s="16"/>
      <c r="M22" s="12"/>
      <c r="N22" s="12"/>
      <c r="O22" s="12"/>
    </row>
    <row r="23" spans="1:15" ht="12">
      <c r="A23" s="6">
        <v>7</v>
      </c>
      <c r="B23" s="11" t="s">
        <v>425</v>
      </c>
      <c r="C23" s="128"/>
      <c r="D23" s="129"/>
      <c r="L23" s="16"/>
      <c r="M23" s="12"/>
      <c r="N23" s="12"/>
      <c r="O23" s="12"/>
    </row>
    <row r="24" spans="1:15" ht="12">
      <c r="A24" s="6">
        <v>8</v>
      </c>
      <c r="B24" s="11" t="s">
        <v>426</v>
      </c>
      <c r="C24" s="128"/>
      <c r="D24" s="129"/>
      <c r="F24" s="18"/>
      <c r="L24" s="19"/>
      <c r="M24" s="12"/>
      <c r="N24" s="12"/>
      <c r="O24" s="12"/>
    </row>
    <row r="25" spans="12:15" ht="12">
      <c r="L25" s="19"/>
      <c r="M25" s="12"/>
      <c r="N25" s="12"/>
      <c r="O25" s="12"/>
    </row>
    <row r="26" spans="2:4" ht="12">
      <c r="B26" s="11"/>
      <c r="C26" s="20"/>
      <c r="D26" s="20"/>
    </row>
    <row r="27" ht="12.75" thickBot="1"/>
    <row r="28" spans="1:10" s="89" customFormat="1" ht="12.75">
      <c r="A28" s="88"/>
      <c r="B28" s="90" t="s">
        <v>382</v>
      </c>
      <c r="C28" s="91"/>
      <c r="D28" s="91"/>
      <c r="E28" s="91"/>
      <c r="F28" s="91"/>
      <c r="G28" s="91"/>
      <c r="H28" s="91"/>
      <c r="I28" s="91"/>
      <c r="J28" s="92"/>
    </row>
    <row r="29" spans="1:10" s="89" customFormat="1" ht="28.5" customHeight="1">
      <c r="A29" s="88"/>
      <c r="B29" s="134" t="s">
        <v>381</v>
      </c>
      <c r="C29" s="135"/>
      <c r="D29" s="135"/>
      <c r="E29" s="135"/>
      <c r="F29" s="135"/>
      <c r="G29" s="135"/>
      <c r="H29" s="135"/>
      <c r="I29" s="135"/>
      <c r="J29" s="136"/>
    </row>
    <row r="30" spans="1:10" s="89" customFormat="1" ht="12.75">
      <c r="A30" s="88"/>
      <c r="B30" s="134" t="s">
        <v>399</v>
      </c>
      <c r="C30" s="135"/>
      <c r="D30" s="135"/>
      <c r="E30" s="135"/>
      <c r="F30" s="135"/>
      <c r="G30" s="135"/>
      <c r="H30" s="135"/>
      <c r="I30" s="135"/>
      <c r="J30" s="136"/>
    </row>
    <row r="31" spans="1:10" s="89" customFormat="1" ht="27.75" customHeight="1">
      <c r="A31" s="88"/>
      <c r="B31" s="134" t="s">
        <v>394</v>
      </c>
      <c r="C31" s="135"/>
      <c r="D31" s="135"/>
      <c r="E31" s="135"/>
      <c r="F31" s="135"/>
      <c r="G31" s="135"/>
      <c r="H31" s="135"/>
      <c r="I31" s="135"/>
      <c r="J31" s="136"/>
    </row>
    <row r="32" spans="1:10" s="89" customFormat="1" ht="12.75" customHeight="1">
      <c r="A32" s="88"/>
      <c r="B32" s="134" t="s">
        <v>371</v>
      </c>
      <c r="C32" s="135"/>
      <c r="D32" s="135"/>
      <c r="E32" s="135"/>
      <c r="F32" s="135"/>
      <c r="G32" s="135"/>
      <c r="H32" s="135"/>
      <c r="I32" s="135"/>
      <c r="J32" s="136"/>
    </row>
    <row r="33" spans="1:10" s="89" customFormat="1" ht="12.75">
      <c r="A33" s="88"/>
      <c r="B33" s="134" t="s">
        <v>374</v>
      </c>
      <c r="C33" s="135"/>
      <c r="D33" s="135"/>
      <c r="E33" s="135"/>
      <c r="F33" s="135"/>
      <c r="G33" s="135"/>
      <c r="H33" s="135"/>
      <c r="I33" s="135"/>
      <c r="J33" s="136"/>
    </row>
    <row r="34" spans="1:10" s="89" customFormat="1" ht="12.75">
      <c r="A34" s="88"/>
      <c r="B34" s="93" t="s">
        <v>391</v>
      </c>
      <c r="C34" s="94"/>
      <c r="D34" s="94"/>
      <c r="E34" s="94"/>
      <c r="F34" s="94"/>
      <c r="G34" s="94"/>
      <c r="H34" s="94"/>
      <c r="I34" s="94"/>
      <c r="J34" s="95"/>
    </row>
    <row r="35" spans="1:10" s="89" customFormat="1" ht="12.75">
      <c r="A35" s="88"/>
      <c r="B35" s="93" t="s">
        <v>385</v>
      </c>
      <c r="C35" s="94"/>
      <c r="D35" s="94"/>
      <c r="E35" s="94"/>
      <c r="F35" s="94"/>
      <c r="G35" s="94"/>
      <c r="H35" s="94"/>
      <c r="I35" s="94"/>
      <c r="J35" s="95"/>
    </row>
    <row r="36" spans="1:10" s="89" customFormat="1" ht="24.75" customHeight="1">
      <c r="A36" s="88"/>
      <c r="B36" s="134" t="s">
        <v>393</v>
      </c>
      <c r="C36" s="135"/>
      <c r="D36" s="135"/>
      <c r="E36" s="135"/>
      <c r="F36" s="135"/>
      <c r="G36" s="135"/>
      <c r="H36" s="135"/>
      <c r="I36" s="135"/>
      <c r="J36" s="136"/>
    </row>
    <row r="37" spans="1:10" s="89" customFormat="1" ht="29.25" customHeight="1">
      <c r="A37" s="88"/>
      <c r="B37" s="144" t="s">
        <v>427</v>
      </c>
      <c r="C37" s="135"/>
      <c r="D37" s="135"/>
      <c r="E37" s="135"/>
      <c r="F37" s="135"/>
      <c r="G37" s="135"/>
      <c r="H37" s="135"/>
      <c r="I37" s="135"/>
      <c r="J37" s="136"/>
    </row>
    <row r="38" spans="1:10" s="89" customFormat="1" ht="12.75">
      <c r="A38" s="88"/>
      <c r="B38" s="96"/>
      <c r="C38" s="94"/>
      <c r="D38" s="94"/>
      <c r="E38" s="94"/>
      <c r="F38" s="94"/>
      <c r="G38" s="94"/>
      <c r="H38" s="94"/>
      <c r="I38" s="94"/>
      <c r="J38" s="95"/>
    </row>
    <row r="39" spans="1:10" s="89" customFormat="1" ht="12.75">
      <c r="A39" s="88"/>
      <c r="B39" s="97" t="s">
        <v>383</v>
      </c>
      <c r="C39" s="94"/>
      <c r="D39" s="94"/>
      <c r="E39" s="94"/>
      <c r="F39" s="94"/>
      <c r="G39" s="94"/>
      <c r="H39" s="94"/>
      <c r="I39" s="94"/>
      <c r="J39" s="95"/>
    </row>
    <row r="40" spans="1:10" s="89" customFormat="1" ht="27.75" customHeight="1">
      <c r="A40" s="88"/>
      <c r="B40" s="134" t="s">
        <v>389</v>
      </c>
      <c r="C40" s="135"/>
      <c r="D40" s="135"/>
      <c r="E40" s="135"/>
      <c r="F40" s="135"/>
      <c r="G40" s="135"/>
      <c r="H40" s="135"/>
      <c r="I40" s="135"/>
      <c r="J40" s="136"/>
    </row>
    <row r="41" spans="1:10" s="89" customFormat="1" ht="25.5" customHeight="1">
      <c r="A41" s="88"/>
      <c r="B41" s="134" t="s">
        <v>390</v>
      </c>
      <c r="C41" s="135"/>
      <c r="D41" s="135"/>
      <c r="E41" s="135"/>
      <c r="F41" s="135"/>
      <c r="G41" s="135"/>
      <c r="H41" s="135"/>
      <c r="I41" s="135"/>
      <c r="J41" s="136"/>
    </row>
    <row r="42" spans="1:10" s="89" customFormat="1" ht="12.75">
      <c r="A42" s="88"/>
      <c r="B42" s="93" t="s">
        <v>384</v>
      </c>
      <c r="C42" s="98"/>
      <c r="D42" s="98"/>
      <c r="E42" s="98"/>
      <c r="F42" s="98"/>
      <c r="G42" s="98"/>
      <c r="H42" s="98"/>
      <c r="I42" s="98"/>
      <c r="J42" s="99"/>
    </row>
    <row r="43" spans="1:10" s="89" customFormat="1" ht="12.75">
      <c r="A43" s="88"/>
      <c r="B43" s="93" t="s">
        <v>387</v>
      </c>
      <c r="C43" s="98"/>
      <c r="D43" s="98"/>
      <c r="E43" s="98"/>
      <c r="F43" s="98"/>
      <c r="G43" s="98"/>
      <c r="H43" s="98"/>
      <c r="I43" s="98"/>
      <c r="J43" s="99"/>
    </row>
    <row r="44" spans="1:10" s="89" customFormat="1" ht="27" customHeight="1">
      <c r="A44" s="88"/>
      <c r="B44" s="134" t="s">
        <v>388</v>
      </c>
      <c r="C44" s="135"/>
      <c r="D44" s="135"/>
      <c r="E44" s="135"/>
      <c r="F44" s="135"/>
      <c r="G44" s="135"/>
      <c r="H44" s="135"/>
      <c r="I44" s="135"/>
      <c r="J44" s="136"/>
    </row>
    <row r="45" spans="1:10" s="89" customFormat="1" ht="13.5" customHeight="1" thickBot="1">
      <c r="A45" s="88"/>
      <c r="B45" s="130" t="s">
        <v>410</v>
      </c>
      <c r="C45" s="131"/>
      <c r="D45" s="131"/>
      <c r="E45" s="131"/>
      <c r="F45" s="131"/>
      <c r="G45" s="131"/>
      <c r="H45" s="131"/>
      <c r="I45" s="131"/>
      <c r="J45" s="132"/>
    </row>
    <row r="46" ht="12.75" thickBot="1"/>
    <row r="47" spans="2:10" ht="12">
      <c r="B47" s="21"/>
      <c r="C47" s="22"/>
      <c r="D47" s="22"/>
      <c r="E47" s="22"/>
      <c r="F47" s="22"/>
      <c r="G47" s="22"/>
      <c r="H47" s="22"/>
      <c r="I47" s="22"/>
      <c r="J47" s="23"/>
    </row>
    <row r="48" spans="1:15" ht="12">
      <c r="A48" s="8" t="s">
        <v>30</v>
      </c>
      <c r="B48" s="24" t="str">
        <f>"Etapa de "&amp;LOWER(F9)</f>
        <v>Etapa de desarrollo</v>
      </c>
      <c r="C48" s="25"/>
      <c r="D48" s="26"/>
      <c r="E48" s="26"/>
      <c r="F48" s="26"/>
      <c r="G48" s="26"/>
      <c r="H48" s="26"/>
      <c r="I48" s="27"/>
      <c r="J48" s="28"/>
      <c r="L48" s="10" t="s">
        <v>366</v>
      </c>
      <c r="M48" s="9"/>
      <c r="N48" s="9"/>
      <c r="O48" s="9"/>
    </row>
    <row r="49" spans="2:15" ht="12.75" thickBot="1">
      <c r="B49" s="29"/>
      <c r="C49" s="30"/>
      <c r="D49" s="30"/>
      <c r="E49" s="30"/>
      <c r="F49" s="30"/>
      <c r="G49" s="30"/>
      <c r="H49" s="30"/>
      <c r="I49" s="30"/>
      <c r="J49" s="31"/>
      <c r="L49" s="140" t="s">
        <v>422</v>
      </c>
      <c r="M49" s="14"/>
      <c r="N49" s="14"/>
      <c r="O49" s="14"/>
    </row>
    <row r="50" spans="12:15" ht="12">
      <c r="L50" s="141"/>
      <c r="M50" s="12"/>
      <c r="N50" s="12"/>
      <c r="O50" s="12"/>
    </row>
    <row r="51" spans="2:15" ht="12">
      <c r="B51" s="8" t="s">
        <v>51</v>
      </c>
      <c r="L51" s="16"/>
      <c r="M51" s="12"/>
      <c r="N51" s="12"/>
      <c r="O51" s="12"/>
    </row>
    <row r="52" spans="1:15" ht="12">
      <c r="A52" s="6">
        <v>1</v>
      </c>
      <c r="B52" s="11" t="s">
        <v>31</v>
      </c>
      <c r="C52" s="120">
        <v>0</v>
      </c>
      <c r="D52" s="120"/>
      <c r="L52" s="16"/>
      <c r="M52" s="12"/>
      <c r="N52" s="12"/>
      <c r="O52" s="12"/>
    </row>
    <row r="53" spans="1:15" ht="12">
      <c r="A53" s="6">
        <v>2</v>
      </c>
      <c r="B53" s="11" t="s">
        <v>32</v>
      </c>
      <c r="C53" s="120">
        <v>0</v>
      </c>
      <c r="D53" s="120"/>
      <c r="L53" s="16"/>
      <c r="M53" s="12"/>
      <c r="N53" s="12"/>
      <c r="O53" s="12"/>
    </row>
    <row r="54" spans="1:15" ht="12">
      <c r="A54" s="6">
        <v>3</v>
      </c>
      <c r="B54" s="11" t="s">
        <v>33</v>
      </c>
      <c r="C54" s="120">
        <v>0</v>
      </c>
      <c r="D54" s="120"/>
      <c r="L54" s="16"/>
      <c r="M54" s="12"/>
      <c r="N54" s="12"/>
      <c r="O54" s="12"/>
    </row>
    <row r="55" spans="1:15" ht="12">
      <c r="A55" s="6">
        <v>4</v>
      </c>
      <c r="B55" s="11" t="s">
        <v>34</v>
      </c>
      <c r="C55" s="120">
        <v>0</v>
      </c>
      <c r="D55" s="120"/>
      <c r="L55" s="16"/>
      <c r="M55" s="12"/>
      <c r="N55" s="12"/>
      <c r="O55" s="12"/>
    </row>
    <row r="56" spans="1:15" ht="12">
      <c r="A56" s="6">
        <v>5</v>
      </c>
      <c r="B56" s="11" t="s">
        <v>35</v>
      </c>
      <c r="C56" s="120">
        <v>0</v>
      </c>
      <c r="D56" s="120"/>
      <c r="L56" s="16"/>
      <c r="M56" s="12"/>
      <c r="N56" s="12"/>
      <c r="O56" s="12"/>
    </row>
    <row r="57" spans="2:15" ht="12">
      <c r="B57" s="32"/>
      <c r="C57" s="32"/>
      <c r="D57" s="32"/>
      <c r="E57" s="32"/>
      <c r="F57" s="32"/>
      <c r="G57" s="32"/>
      <c r="H57" s="32"/>
      <c r="I57" s="32"/>
      <c r="J57" s="32"/>
      <c r="L57" s="16"/>
      <c r="M57" s="12"/>
      <c r="N57" s="12"/>
      <c r="O57" s="12"/>
    </row>
    <row r="58" spans="12:15" ht="12">
      <c r="L58" s="16"/>
      <c r="M58" s="12"/>
      <c r="N58" s="12"/>
      <c r="O58" s="12"/>
    </row>
    <row r="59" spans="7:15" ht="12.75">
      <c r="G59" s="45"/>
      <c r="H59" s="45"/>
      <c r="I59" s="46" t="str">
        <f>"Total etapa de "&amp;LOWER(F9)&amp;" en pesos chilenos"</f>
        <v>Total etapa de desarrollo en pesos chilenos</v>
      </c>
      <c r="J59" s="47">
        <f>SUM(C52:D56)</f>
        <v>0</v>
      </c>
      <c r="L59" s="12"/>
      <c r="M59" s="12"/>
      <c r="N59" s="12"/>
      <c r="O59" s="12"/>
    </row>
    <row r="60" spans="7:15" ht="12.75">
      <c r="G60" s="45"/>
      <c r="H60" s="45"/>
      <c r="I60" s="48" t="s">
        <v>36</v>
      </c>
      <c r="J60" s="49">
        <f>J59/$I$7</f>
        <v>0</v>
      </c>
      <c r="L60" s="12"/>
      <c r="M60" s="12"/>
      <c r="N60" s="12"/>
      <c r="O60" s="12"/>
    </row>
    <row r="61" spans="2:15" ht="12.75" thickBot="1">
      <c r="B61" s="110"/>
      <c r="C61" s="110"/>
      <c r="D61" s="110"/>
      <c r="E61" s="110"/>
      <c r="F61" s="110"/>
      <c r="L61" s="113"/>
      <c r="M61" s="12"/>
      <c r="N61" s="12"/>
      <c r="O61" s="12"/>
    </row>
    <row r="62" spans="2:10" ht="12">
      <c r="B62" s="21"/>
      <c r="C62" s="22"/>
      <c r="D62" s="22"/>
      <c r="E62" s="22"/>
      <c r="F62" s="22"/>
      <c r="G62" s="22"/>
      <c r="H62" s="22"/>
      <c r="I62" s="22"/>
      <c r="J62" s="23"/>
    </row>
    <row r="63" spans="1:15" ht="12">
      <c r="A63" s="8" t="s">
        <v>37</v>
      </c>
      <c r="B63" s="24" t="str">
        <f>"Costos de "&amp;LOWER(F10)</f>
        <v>Costos de administración e imprevistos</v>
      </c>
      <c r="C63" s="25"/>
      <c r="D63" s="26"/>
      <c r="E63" s="26"/>
      <c r="F63" s="26"/>
      <c r="G63" s="26"/>
      <c r="H63" s="26"/>
      <c r="I63" s="27"/>
      <c r="J63" s="28"/>
      <c r="L63" s="10" t="s">
        <v>366</v>
      </c>
      <c r="M63" s="9"/>
      <c r="N63" s="9"/>
      <c r="O63" s="9"/>
    </row>
    <row r="64" spans="2:15" ht="12.75" thickBot="1">
      <c r="B64" s="29"/>
      <c r="C64" s="30"/>
      <c r="D64" s="30"/>
      <c r="E64" s="30"/>
      <c r="F64" s="30"/>
      <c r="G64" s="30"/>
      <c r="H64" s="30"/>
      <c r="I64" s="30"/>
      <c r="J64" s="31"/>
      <c r="L64" s="140" t="s">
        <v>422</v>
      </c>
      <c r="M64" s="14"/>
      <c r="N64" s="14"/>
      <c r="O64" s="14"/>
    </row>
    <row r="65" spans="1:15" ht="12">
      <c r="A65" s="8" t="s">
        <v>38</v>
      </c>
      <c r="B65" s="9" t="s">
        <v>414</v>
      </c>
      <c r="L65" s="141"/>
      <c r="M65" s="12"/>
      <c r="N65" s="12"/>
      <c r="O65" s="12"/>
    </row>
    <row r="66" spans="2:15" ht="12">
      <c r="B66" s="139" t="s">
        <v>413</v>
      </c>
      <c r="C66" s="139"/>
      <c r="D66" s="139"/>
      <c r="E66" s="139"/>
      <c r="F66" s="139"/>
      <c r="L66" s="16"/>
      <c r="M66" s="12"/>
      <c r="N66" s="12"/>
      <c r="O66" s="12"/>
    </row>
    <row r="67" spans="2:15" ht="12">
      <c r="B67" s="14"/>
      <c r="L67" s="16"/>
      <c r="M67" s="12"/>
      <c r="N67" s="12"/>
      <c r="O67" s="12"/>
    </row>
    <row r="68" spans="1:15" ht="12">
      <c r="A68" s="6">
        <v>1</v>
      </c>
      <c r="B68" s="36" t="s">
        <v>408</v>
      </c>
      <c r="C68" s="37">
        <v>0</v>
      </c>
      <c r="D68" s="38" t="s">
        <v>47</v>
      </c>
      <c r="E68" s="39" t="s">
        <v>40</v>
      </c>
      <c r="F68" s="15">
        <v>0</v>
      </c>
      <c r="G68" s="39" t="s">
        <v>41</v>
      </c>
      <c r="H68" s="15">
        <v>0</v>
      </c>
      <c r="I68" s="40">
        <f>IF(H68+F68=0,"","= "&amp;ROUNDDOWN((H68/(F68)*100),0)&amp;"% del Neto / "&amp;ROUNDDOWN((H68/(H68+F68)*100),0)&amp;"% del Bruto")</f>
      </c>
      <c r="J68" s="17">
        <f>C68*(F68+H68)</f>
        <v>0</v>
      </c>
      <c r="L68" s="16"/>
      <c r="M68" s="12"/>
      <c r="N68" s="12"/>
      <c r="O68" s="12"/>
    </row>
    <row r="69" spans="1:15" ht="12">
      <c r="A69" s="6">
        <v>2</v>
      </c>
      <c r="B69" s="36" t="s">
        <v>378</v>
      </c>
      <c r="C69" s="37">
        <v>0</v>
      </c>
      <c r="D69" s="38" t="s">
        <v>47</v>
      </c>
      <c r="E69" s="39" t="s">
        <v>40</v>
      </c>
      <c r="F69" s="15">
        <v>0</v>
      </c>
      <c r="G69" s="39" t="s">
        <v>41</v>
      </c>
      <c r="H69" s="15">
        <v>0</v>
      </c>
      <c r="I69" s="40">
        <f>IF(H69+F69=0,"","= "&amp;ROUNDDOWN((H69/(F69)*100),0)&amp;"% del Neto / "&amp;ROUNDDOWN((H69/(H69+F69)*100),0)&amp;"% del Bruto")</f>
      </c>
      <c r="J69" s="17">
        <f>C69*(F69+H69)</f>
        <v>0</v>
      </c>
      <c r="L69" s="16"/>
      <c r="M69" s="12"/>
      <c r="N69" s="12"/>
      <c r="O69" s="12"/>
    </row>
    <row r="70" spans="1:15" ht="12">
      <c r="A70" s="6">
        <v>3</v>
      </c>
      <c r="B70" s="36" t="s">
        <v>416</v>
      </c>
      <c r="C70" s="37">
        <v>0</v>
      </c>
      <c r="D70" s="38" t="s">
        <v>47</v>
      </c>
      <c r="E70" s="39" t="s">
        <v>40</v>
      </c>
      <c r="F70" s="15">
        <v>0</v>
      </c>
      <c r="G70" s="39" t="s">
        <v>41</v>
      </c>
      <c r="H70" s="15">
        <v>0</v>
      </c>
      <c r="I70" s="40">
        <f>IF(H70+F70=0,"","= "&amp;ROUNDDOWN((H70/(F70)*100),0)&amp;"% del Neto / "&amp;ROUNDDOWN((H70/(H70+F70)*100),0)&amp;"% del Bruto")</f>
      </c>
      <c r="J70" s="17">
        <f>C70*(F70+H70)</f>
        <v>0</v>
      </c>
      <c r="L70" s="16"/>
      <c r="M70" s="12"/>
      <c r="N70" s="12"/>
      <c r="O70" s="12"/>
    </row>
    <row r="71" spans="1:15" ht="12">
      <c r="A71" s="6">
        <v>4</v>
      </c>
      <c r="B71" s="36" t="s">
        <v>39</v>
      </c>
      <c r="C71" s="37">
        <v>0</v>
      </c>
      <c r="D71" s="38" t="s">
        <v>47</v>
      </c>
      <c r="E71" s="39" t="s">
        <v>40</v>
      </c>
      <c r="F71" s="15">
        <v>0</v>
      </c>
      <c r="G71" s="39" t="s">
        <v>41</v>
      </c>
      <c r="H71" s="15">
        <v>0</v>
      </c>
      <c r="I71" s="40">
        <f>IF(H71+F71=0,"","= "&amp;ROUNDDOWN((H71/(F71)*100),0)&amp;"% del Neto / "&amp;ROUNDDOWN((H71/(H71+F71)*100),0)&amp;"% del Bruto")</f>
      </c>
      <c r="J71" s="17">
        <f>C71*(F71+H71)</f>
        <v>0</v>
      </c>
      <c r="L71" s="16"/>
      <c r="M71" s="12"/>
      <c r="N71" s="12"/>
      <c r="O71" s="12"/>
    </row>
    <row r="72" spans="2:15" ht="12">
      <c r="B72" s="42" t="s">
        <v>48</v>
      </c>
      <c r="L72" s="16"/>
      <c r="M72" s="12"/>
      <c r="N72" s="12"/>
      <c r="O72" s="12"/>
    </row>
    <row r="73" spans="2:15" ht="12">
      <c r="B73" s="36"/>
      <c r="C73" s="41"/>
      <c r="D73" s="38"/>
      <c r="E73" s="39"/>
      <c r="F73" s="13"/>
      <c r="G73" s="39"/>
      <c r="H73" s="13"/>
      <c r="J73" s="17"/>
      <c r="L73" s="16"/>
      <c r="M73" s="12"/>
      <c r="N73" s="12"/>
      <c r="O73" s="12"/>
    </row>
    <row r="74" spans="9:15" ht="12">
      <c r="I74" s="39" t="str">
        <f>"Total "&amp;LOWER(B65)</f>
        <v>Total costos de administración del proyecto durante las etapas para las que se solicita financiamiento</v>
      </c>
      <c r="J74" s="17">
        <f>SUM(J68:J73)</f>
        <v>0</v>
      </c>
      <c r="L74" s="100"/>
      <c r="M74" s="12"/>
      <c r="N74" s="12"/>
      <c r="O74" s="12"/>
    </row>
    <row r="75" spans="2:15" ht="12">
      <c r="B75" s="32"/>
      <c r="C75" s="32"/>
      <c r="D75" s="32"/>
      <c r="E75" s="32"/>
      <c r="F75" s="32"/>
      <c r="G75" s="32"/>
      <c r="H75" s="32"/>
      <c r="I75" s="32"/>
      <c r="J75" s="32"/>
      <c r="L75" s="16"/>
      <c r="M75" s="12"/>
      <c r="N75" s="12"/>
      <c r="O75" s="12"/>
    </row>
    <row r="76" spans="1:15" ht="12">
      <c r="A76" s="8" t="s">
        <v>42</v>
      </c>
      <c r="B76" s="9" t="s">
        <v>423</v>
      </c>
      <c r="L76" s="16"/>
      <c r="M76" s="12"/>
      <c r="N76" s="12"/>
      <c r="O76" s="12"/>
    </row>
    <row r="77" spans="2:15" ht="12">
      <c r="B77" s="111" t="str">
        <f>"* Montos por concepto de "&amp;LOWER(B76)</f>
        <v>* Montos por concepto de imprevistos y gastos de sanitización del proyecto durante las etapas para las que se solicita financiamiento</v>
      </c>
      <c r="L77" s="16"/>
      <c r="M77" s="12"/>
      <c r="N77" s="12"/>
      <c r="O77" s="12"/>
    </row>
    <row r="78" spans="2:15" ht="12">
      <c r="B78" s="14"/>
      <c r="L78" s="16"/>
      <c r="M78" s="12"/>
      <c r="N78" s="12"/>
      <c r="O78" s="12"/>
    </row>
    <row r="79" spans="1:15" ht="12">
      <c r="A79" s="6">
        <v>1</v>
      </c>
      <c r="B79" s="36" t="s">
        <v>409</v>
      </c>
      <c r="C79" s="37">
        <v>0</v>
      </c>
      <c r="D79" s="38" t="s">
        <v>46</v>
      </c>
      <c r="E79" s="39" t="s">
        <v>40</v>
      </c>
      <c r="F79" s="15">
        <v>0</v>
      </c>
      <c r="G79" s="39" t="s">
        <v>41</v>
      </c>
      <c r="H79" s="15">
        <v>0</v>
      </c>
      <c r="I79" s="40">
        <f>IF(H79+F79=0,"","= "&amp;ROUNDDOWN((H79/(F79)*100),0)&amp;"% del Neto / "&amp;ROUNDDOWN((H79/(H79+F79)*100),0)&amp;"% del Bruto")</f>
      </c>
      <c r="J79" s="17">
        <f>C79*(F79+H79)</f>
        <v>0</v>
      </c>
      <c r="L79" s="16"/>
      <c r="M79" s="12"/>
      <c r="N79" s="12"/>
      <c r="O79" s="12"/>
    </row>
    <row r="80" spans="1:15" ht="12">
      <c r="A80" s="6">
        <v>2</v>
      </c>
      <c r="B80" s="118" t="s">
        <v>411</v>
      </c>
      <c r="C80" s="37">
        <v>0</v>
      </c>
      <c r="D80" s="38" t="s">
        <v>47</v>
      </c>
      <c r="E80" s="39" t="s">
        <v>40</v>
      </c>
      <c r="F80" s="15">
        <v>0</v>
      </c>
      <c r="G80" s="39" t="s">
        <v>41</v>
      </c>
      <c r="H80" s="15">
        <v>0</v>
      </c>
      <c r="I80" s="40">
        <f>IF(H80+F80=0,"","= "&amp;ROUNDDOWN((H80/(F80)*100),0)&amp;"% del Neto / "&amp;ROUNDDOWN((H80/(H80+F80)*100),0)&amp;"% del Bruto")</f>
      </c>
      <c r="J80" s="17">
        <f>C80*(F80+H80)</f>
        <v>0</v>
      </c>
      <c r="L80" s="16"/>
      <c r="M80" s="12"/>
      <c r="N80" s="12"/>
      <c r="O80" s="12"/>
    </row>
    <row r="81" spans="2:15" ht="12">
      <c r="B81" s="42" t="s">
        <v>48</v>
      </c>
      <c r="L81" s="16"/>
      <c r="M81" s="12"/>
      <c r="N81" s="12"/>
      <c r="O81" s="12"/>
    </row>
    <row r="82" spans="2:15" ht="12">
      <c r="B82" s="42"/>
      <c r="L82" s="16"/>
      <c r="M82" s="12"/>
      <c r="N82" s="12"/>
      <c r="O82" s="12"/>
    </row>
    <row r="83" spans="9:15" ht="12">
      <c r="I83" s="39" t="str">
        <f>"Total "&amp;LOWER(B76)</f>
        <v>Total imprevistos y gastos de sanitización del proyecto durante las etapas para las que se solicita financiamiento</v>
      </c>
      <c r="J83" s="17">
        <f>SUM(J76:J81)</f>
        <v>0</v>
      </c>
      <c r="L83" s="16"/>
      <c r="M83" s="12"/>
      <c r="N83" s="12"/>
      <c r="O83" s="12"/>
    </row>
    <row r="84" spans="2:15" ht="12">
      <c r="B84" s="32"/>
      <c r="C84" s="32"/>
      <c r="D84" s="32"/>
      <c r="E84" s="32"/>
      <c r="F84" s="32"/>
      <c r="G84" s="32"/>
      <c r="H84" s="32"/>
      <c r="I84" s="32"/>
      <c r="J84" s="32"/>
      <c r="L84" s="16"/>
      <c r="M84" s="12"/>
      <c r="N84" s="12"/>
      <c r="O84" s="12"/>
    </row>
    <row r="85" spans="12:15" ht="12">
      <c r="L85" s="16"/>
      <c r="M85" s="12"/>
      <c r="N85" s="12"/>
      <c r="O85" s="12"/>
    </row>
    <row r="86" spans="7:15" ht="12.75">
      <c r="G86" s="33"/>
      <c r="H86" s="45"/>
      <c r="I86" s="114" t="str">
        <f>"Total etapa de "&amp;LOWER(B63)&amp;" en pesos chilenos"</f>
        <v>Total etapa de costos de administración e imprevistos en pesos chilenos</v>
      </c>
      <c r="J86" s="47">
        <f>SUM(J83+J74)</f>
        <v>0</v>
      </c>
      <c r="L86" s="12"/>
      <c r="M86" s="12"/>
      <c r="N86" s="12"/>
      <c r="O86" s="12"/>
    </row>
    <row r="87" spans="7:15" ht="12.75">
      <c r="G87" s="45"/>
      <c r="H87" s="45"/>
      <c r="I87" s="48" t="s">
        <v>36</v>
      </c>
      <c r="J87" s="49">
        <f>J86/$I$7</f>
        <v>0</v>
      </c>
      <c r="L87" s="12"/>
      <c r="M87" s="12"/>
      <c r="N87" s="12"/>
      <c r="O87" s="12"/>
    </row>
    <row r="88" spans="2:15" ht="12.75" thickBot="1">
      <c r="B88" s="110"/>
      <c r="C88" s="110"/>
      <c r="D88" s="110"/>
      <c r="E88" s="110"/>
      <c r="F88" s="110"/>
      <c r="L88" s="113"/>
      <c r="M88" s="12"/>
      <c r="N88" s="12"/>
      <c r="O88" s="12"/>
    </row>
    <row r="89" spans="2:10" ht="12">
      <c r="B89" s="21"/>
      <c r="C89" s="22"/>
      <c r="D89" s="22"/>
      <c r="E89" s="22"/>
      <c r="F89" s="22"/>
      <c r="G89" s="22"/>
      <c r="H89" s="22"/>
      <c r="I89" s="22"/>
      <c r="J89" s="23"/>
    </row>
    <row r="90" spans="1:15" ht="12">
      <c r="A90" s="8" t="s">
        <v>92</v>
      </c>
      <c r="B90" s="24" t="str">
        <f>"Etapa de "&amp;LOWER(F11)</f>
        <v>Etapa de pre-producción</v>
      </c>
      <c r="C90" s="25"/>
      <c r="D90" s="26"/>
      <c r="E90" s="26"/>
      <c r="F90" s="26"/>
      <c r="G90" s="26"/>
      <c r="H90" s="26"/>
      <c r="I90" s="27"/>
      <c r="J90" s="28"/>
      <c r="L90" s="10" t="s">
        <v>366</v>
      </c>
      <c r="M90" s="9"/>
      <c r="N90" s="9"/>
      <c r="O90" s="9"/>
    </row>
    <row r="91" spans="2:15" ht="12.75" customHeight="1" thickBot="1">
      <c r="B91" s="29"/>
      <c r="C91" s="30"/>
      <c r="D91" s="30"/>
      <c r="E91" s="30"/>
      <c r="F91" s="30"/>
      <c r="G91" s="30"/>
      <c r="H91" s="30"/>
      <c r="I91" s="30"/>
      <c r="J91" s="31"/>
      <c r="L91" s="119" t="s">
        <v>422</v>
      </c>
      <c r="M91" s="14"/>
      <c r="N91" s="14"/>
      <c r="O91" s="14"/>
    </row>
    <row r="92" spans="1:15" ht="12">
      <c r="A92" s="8" t="s">
        <v>38</v>
      </c>
      <c r="B92" s="9" t="str">
        <f>"Recursos Humanos ingresados a Perfil Cultura y otras contrataciones de equipo de trabajo "&amp;LOWER($F$11)</f>
        <v>Recursos Humanos ingresados a Perfil Cultura y otras contrataciones de equipo de trabajo pre-producción</v>
      </c>
      <c r="L92" s="16"/>
      <c r="M92" s="12"/>
      <c r="N92" s="12"/>
      <c r="O92" s="12"/>
    </row>
    <row r="93" spans="2:15" ht="12">
      <c r="B93" s="133" t="str">
        <f>"* Sueldos y cargas sociales del equipo de trabajo y/o personal administrativo durante la etapa de "&amp;LOWER($F$11)</f>
        <v>* Sueldos y cargas sociales del equipo de trabajo y/o personal administrativo durante la etapa de pre-producción</v>
      </c>
      <c r="C93" s="133"/>
      <c r="D93" s="133"/>
      <c r="E93" s="133"/>
      <c r="L93" s="16"/>
      <c r="M93" s="12"/>
      <c r="N93" s="12"/>
      <c r="O93" s="12"/>
    </row>
    <row r="94" spans="2:15" ht="12">
      <c r="B94" s="138" t="s">
        <v>415</v>
      </c>
      <c r="C94" s="138"/>
      <c r="D94" s="138"/>
      <c r="E94" s="138"/>
      <c r="F94" s="138"/>
      <c r="G94" s="138"/>
      <c r="H94" s="138"/>
      <c r="I94" s="138"/>
      <c r="J94" s="138"/>
      <c r="L94" s="16"/>
      <c r="M94" s="12"/>
      <c r="N94" s="12"/>
      <c r="O94" s="12"/>
    </row>
    <row r="95" spans="2:15" ht="12">
      <c r="B95" s="110"/>
      <c r="C95" s="110"/>
      <c r="D95" s="110"/>
      <c r="E95" s="110"/>
      <c r="L95" s="16"/>
      <c r="M95" s="12"/>
      <c r="N95" s="12"/>
      <c r="O95" s="12"/>
    </row>
    <row r="96" spans="1:15" ht="12.75" customHeight="1">
      <c r="A96" s="6">
        <v>1</v>
      </c>
      <c r="B96" s="36" t="s">
        <v>7</v>
      </c>
      <c r="C96" s="37">
        <v>0</v>
      </c>
      <c r="D96" s="7" t="s">
        <v>44</v>
      </c>
      <c r="E96" s="39" t="str">
        <f>"Costo líquido por "&amp;IF(D96="día(s)","día","mes")&amp;" = "</f>
        <v>Costo líquido por mes = </v>
      </c>
      <c r="F96" s="15">
        <v>0</v>
      </c>
      <c r="G96" s="124" t="str">
        <f>"Carga trabajador + empleador por "&amp;IF(D96="día(s)","día","mes")&amp;" ("&amp;IF(F96=0," %",TEXT(FIXED(I96/(F96+I96),4,FALSE),"#,##%"))&amp;") ="</f>
        <v>Carga trabajador + empleador por mes ( %) =</v>
      </c>
      <c r="H96" s="125"/>
      <c r="I96" s="116">
        <f>(F96/0.8925)-F96</f>
        <v>0</v>
      </c>
      <c r="J96" s="17">
        <f>C96*(F96+I96)</f>
        <v>0</v>
      </c>
      <c r="L96" s="16"/>
      <c r="M96" s="12"/>
      <c r="N96" s="12"/>
      <c r="O96" s="12"/>
    </row>
    <row r="97" spans="1:15" ht="12.75" customHeight="1">
      <c r="A97" s="6">
        <v>2</v>
      </c>
      <c r="B97" s="36" t="s">
        <v>417</v>
      </c>
      <c r="C97" s="37">
        <v>0</v>
      </c>
      <c r="D97" s="7" t="s">
        <v>376</v>
      </c>
      <c r="E97" s="39" t="str">
        <f>"Costo líquido por "&amp;IF(D97="día(s)","día","mes")&amp;" = "</f>
        <v>Costo líquido por mes = </v>
      </c>
      <c r="F97" s="15">
        <v>0</v>
      </c>
      <c r="G97" s="122" t="str">
        <f>"Carga trabajador + empleador por "&amp;IF(D97="día(s)","día","mes")&amp;" ("&amp;IF(F97=0," %",TEXT(FIXED(I97/(F97+I97),4,FALSE),"#,##%"))&amp;") ="</f>
        <v>Carga trabajador + empleador por mes ( %) =</v>
      </c>
      <c r="H97" s="123"/>
      <c r="I97" s="112">
        <f>(F97/0.8925)-F97</f>
        <v>0</v>
      </c>
      <c r="J97" s="17">
        <f>C97*(F97+I97)</f>
        <v>0</v>
      </c>
      <c r="L97" s="16"/>
      <c r="M97" s="12"/>
      <c r="N97" s="12"/>
      <c r="O97" s="12"/>
    </row>
    <row r="98" spans="1:15" ht="12.75" customHeight="1">
      <c r="A98" s="6">
        <v>3</v>
      </c>
      <c r="B98" s="36" t="s">
        <v>50</v>
      </c>
      <c r="C98" s="37">
        <v>0</v>
      </c>
      <c r="D98" s="7" t="s">
        <v>376</v>
      </c>
      <c r="E98" s="39" t="str">
        <f>"Costo líquido por "&amp;IF(D98="día(s)","día","mes")&amp;" = "</f>
        <v>Costo líquido por mes = </v>
      </c>
      <c r="F98" s="15">
        <v>0</v>
      </c>
      <c r="G98" s="122" t="str">
        <f>"Carga trabajador + empleador por "&amp;IF(D98="día(s)","día","mes")&amp;" ("&amp;IF(F98=0," %",TEXT(FIXED(I98/(F98+I98),4,FALSE),"#,##%"))&amp;") ="</f>
        <v>Carga trabajador + empleador por mes ( %) =</v>
      </c>
      <c r="H98" s="123"/>
      <c r="I98" s="112">
        <f>(F98/0.8925)-F98</f>
        <v>0</v>
      </c>
      <c r="J98" s="17">
        <f>C98*(F98+I98)</f>
        <v>0</v>
      </c>
      <c r="L98" s="16"/>
      <c r="M98" s="12"/>
      <c r="N98" s="12"/>
      <c r="O98" s="12"/>
    </row>
    <row r="99" spans="2:15" ht="12">
      <c r="B99" s="42" t="s">
        <v>48</v>
      </c>
      <c r="L99" s="16"/>
      <c r="M99" s="12"/>
      <c r="N99" s="12"/>
      <c r="O99" s="12"/>
    </row>
    <row r="100" spans="2:15" ht="12">
      <c r="B100" s="42"/>
      <c r="L100" s="16"/>
      <c r="M100" s="12"/>
      <c r="N100" s="12"/>
      <c r="O100" s="12"/>
    </row>
    <row r="101" spans="9:15" ht="12">
      <c r="I101" s="39" t="str">
        <f>"Total "&amp;LOWER(B92)</f>
        <v>Total recursos humanos ingresados a perfil cultura y otras contrataciones de equipo de trabajo pre-producción</v>
      </c>
      <c r="J101" s="17">
        <f>SUM(J96:J99)</f>
        <v>0</v>
      </c>
      <c r="L101" s="16"/>
      <c r="M101" s="12"/>
      <c r="N101" s="12"/>
      <c r="O101" s="12"/>
    </row>
    <row r="102" spans="2:15" ht="12">
      <c r="B102" s="32"/>
      <c r="C102" s="32"/>
      <c r="D102" s="32"/>
      <c r="E102" s="32"/>
      <c r="F102" s="32"/>
      <c r="G102" s="32"/>
      <c r="H102" s="32"/>
      <c r="I102" s="32"/>
      <c r="J102" s="32"/>
      <c r="L102" s="16"/>
      <c r="M102" s="12"/>
      <c r="N102" s="12"/>
      <c r="O102" s="12"/>
    </row>
    <row r="103" spans="1:15" ht="12">
      <c r="A103" s="8" t="s">
        <v>42</v>
      </c>
      <c r="B103" s="9" t="str">
        <f>"Gastos de operación - "&amp;LOWER($F$11)</f>
        <v>Gastos de operación - pre-producción</v>
      </c>
      <c r="L103" s="16"/>
      <c r="M103" s="12"/>
      <c r="N103" s="12"/>
      <c r="O103" s="12"/>
    </row>
    <row r="104" spans="2:15" ht="12">
      <c r="B104" s="121" t="str">
        <f>"* Compra de insumos, arriendos o contratación de servicios, incluida la asignación del responsable del proyecto en la etapa de "&amp;LOWER($F$11)</f>
        <v>* Compra de insumos, arriendos o contratación de servicios, incluida la asignación del responsable del proyecto en la etapa de pre-producción</v>
      </c>
      <c r="C104" s="121"/>
      <c r="D104" s="121"/>
      <c r="E104" s="121"/>
      <c r="F104" s="121"/>
      <c r="G104" s="121"/>
      <c r="L104" s="16"/>
      <c r="M104" s="12"/>
      <c r="N104" s="12"/>
      <c r="O104" s="12"/>
    </row>
    <row r="105" spans="2:15" ht="12">
      <c r="B105" s="14"/>
      <c r="L105" s="16"/>
      <c r="M105" s="12"/>
      <c r="N105" s="12"/>
      <c r="O105" s="12"/>
    </row>
    <row r="106" spans="1:15" ht="12">
      <c r="A106" s="6">
        <v>1</v>
      </c>
      <c r="B106" s="36" t="s">
        <v>386</v>
      </c>
      <c r="C106" s="37">
        <v>0</v>
      </c>
      <c r="D106" s="38" t="s">
        <v>47</v>
      </c>
      <c r="E106" s="39" t="s">
        <v>40</v>
      </c>
      <c r="F106" s="15">
        <v>0</v>
      </c>
      <c r="G106" s="39" t="s">
        <v>41</v>
      </c>
      <c r="H106" s="15">
        <v>0</v>
      </c>
      <c r="I106" s="40">
        <f>IF(H106+F106=0,"","= "&amp;ROUNDDOWN((H106/(F106)*100),0)&amp;"% del Neto / "&amp;ROUNDDOWN((H106/(H106+F106)*100),0)&amp;"% del Bruto")</f>
      </c>
      <c r="J106" s="17">
        <f>C106*(F106+H106)</f>
        <v>0</v>
      </c>
      <c r="L106" s="16"/>
      <c r="M106" s="12"/>
      <c r="N106" s="12"/>
      <c r="O106" s="12"/>
    </row>
    <row r="107" spans="1:15" ht="12">
      <c r="A107" s="6">
        <v>2</v>
      </c>
      <c r="B107" s="36" t="s">
        <v>84</v>
      </c>
      <c r="C107" s="37">
        <v>0</v>
      </c>
      <c r="D107" s="38" t="s">
        <v>47</v>
      </c>
      <c r="E107" s="39" t="s">
        <v>40</v>
      </c>
      <c r="F107" s="15">
        <v>0</v>
      </c>
      <c r="G107" s="39" t="s">
        <v>41</v>
      </c>
      <c r="H107" s="15">
        <v>0</v>
      </c>
      <c r="I107" s="40">
        <f>IF(H107+F107=0,"","= "&amp;ROUNDDOWN((H107/(F107)*100),0)&amp;"% del Neto / "&amp;ROUNDDOWN((H107/(H107+F107)*100),0)&amp;"% del Bruto")</f>
      </c>
      <c r="J107" s="17">
        <f>C107*(F107+H107)</f>
        <v>0</v>
      </c>
      <c r="L107" s="16"/>
      <c r="M107" s="12"/>
      <c r="N107" s="12"/>
      <c r="O107" s="12"/>
    </row>
    <row r="108" spans="1:15" ht="12">
      <c r="A108" s="6">
        <v>3</v>
      </c>
      <c r="B108" s="36" t="s">
        <v>39</v>
      </c>
      <c r="C108" s="37">
        <v>0</v>
      </c>
      <c r="D108" s="38" t="s">
        <v>47</v>
      </c>
      <c r="E108" s="39" t="s">
        <v>40</v>
      </c>
      <c r="F108" s="15">
        <v>0</v>
      </c>
      <c r="G108" s="39" t="s">
        <v>41</v>
      </c>
      <c r="H108" s="15">
        <v>0</v>
      </c>
      <c r="I108" s="40">
        <f>IF(H108+F108=0,"","= "&amp;ROUNDDOWN((H108/(F108)*100),0)&amp;"% del Neto / "&amp;ROUNDDOWN((H108/(H108+F108)*100),0)&amp;"% del Bruto")</f>
      </c>
      <c r="J108" s="17">
        <f>C108*(F108+H108)</f>
        <v>0</v>
      </c>
      <c r="L108" s="16"/>
      <c r="M108" s="12"/>
      <c r="N108" s="12"/>
      <c r="O108" s="12"/>
    </row>
    <row r="109" spans="2:15" ht="12">
      <c r="B109" s="42" t="s">
        <v>48</v>
      </c>
      <c r="L109" s="16"/>
      <c r="M109" s="12"/>
      <c r="N109" s="12"/>
      <c r="O109" s="12"/>
    </row>
    <row r="110" spans="2:15" ht="12">
      <c r="B110" s="42"/>
      <c r="L110" s="16"/>
      <c r="M110" s="12"/>
      <c r="N110" s="12"/>
      <c r="O110" s="12"/>
    </row>
    <row r="111" spans="9:15" ht="12">
      <c r="I111" s="39" t="str">
        <f>"Total "&amp;LOWER(B103)</f>
        <v>Total gastos de operación - pre-producción</v>
      </c>
      <c r="J111" s="17">
        <f>SUM(J106:J109)</f>
        <v>0</v>
      </c>
      <c r="L111" s="16"/>
      <c r="M111" s="12"/>
      <c r="N111" s="12"/>
      <c r="O111" s="12"/>
    </row>
    <row r="112" spans="2:15" ht="12">
      <c r="B112" s="32"/>
      <c r="C112" s="32"/>
      <c r="D112" s="32"/>
      <c r="E112" s="32"/>
      <c r="F112" s="32"/>
      <c r="G112" s="32"/>
      <c r="H112" s="32"/>
      <c r="I112" s="32"/>
      <c r="J112" s="32"/>
      <c r="L112" s="16"/>
      <c r="M112" s="12"/>
      <c r="N112" s="12"/>
      <c r="O112" s="12"/>
    </row>
    <row r="113" spans="1:15" ht="12">
      <c r="A113" s="8" t="s">
        <v>77</v>
      </c>
      <c r="B113" s="9" t="str">
        <f>"Otros "&amp;LOWER($F$11)</f>
        <v>Otros pre-producción</v>
      </c>
      <c r="L113" s="16"/>
      <c r="M113" s="12"/>
      <c r="N113" s="12"/>
      <c r="O113" s="12"/>
    </row>
    <row r="114" spans="2:15" ht="12">
      <c r="B114" s="50" t="str">
        <f>"* Otros gastos de la etapa de "&amp;LOWER($F$11)</f>
        <v>* Otros gastos de la etapa de pre-producción</v>
      </c>
      <c r="L114" s="16"/>
      <c r="M114" s="12"/>
      <c r="N114" s="12"/>
      <c r="O114" s="12"/>
    </row>
    <row r="115" spans="2:15" ht="12">
      <c r="B115" s="14"/>
      <c r="L115" s="16"/>
      <c r="M115" s="12"/>
      <c r="N115" s="12"/>
      <c r="O115" s="12"/>
    </row>
    <row r="116" spans="1:15" ht="12">
      <c r="A116" s="6">
        <v>1</v>
      </c>
      <c r="B116" s="36" t="s">
        <v>39</v>
      </c>
      <c r="C116" s="37">
        <v>0</v>
      </c>
      <c r="D116" s="38" t="s">
        <v>47</v>
      </c>
      <c r="E116" s="39" t="s">
        <v>40</v>
      </c>
      <c r="F116" s="15">
        <v>0</v>
      </c>
      <c r="G116" s="39" t="s">
        <v>41</v>
      </c>
      <c r="H116" s="15">
        <v>0</v>
      </c>
      <c r="I116" s="40">
        <f>IF(H116+F116=0,"","= "&amp;ROUNDDOWN((H116/(F116)*100),0)&amp;"% del Neto / "&amp;ROUNDDOWN((H116/(H116+F116)*100),0)&amp;"% del Bruto")</f>
      </c>
      <c r="J116" s="17">
        <f>C116*(F116+H116)</f>
        <v>0</v>
      </c>
      <c r="L116" s="16"/>
      <c r="M116" s="12"/>
      <c r="N116" s="12"/>
      <c r="O116" s="12"/>
    </row>
    <row r="117" spans="2:15" ht="12">
      <c r="B117" s="42" t="s">
        <v>48</v>
      </c>
      <c r="L117" s="16"/>
      <c r="M117" s="12"/>
      <c r="N117" s="12"/>
      <c r="O117" s="12"/>
    </row>
    <row r="118" spans="2:15" ht="12">
      <c r="B118" s="42"/>
      <c r="L118" s="16"/>
      <c r="M118" s="12"/>
      <c r="N118" s="12"/>
      <c r="O118" s="12"/>
    </row>
    <row r="119" spans="9:15" ht="12">
      <c r="I119" s="39" t="str">
        <f>"Total "&amp;LOWER(B113)</f>
        <v>Total otros pre-producción</v>
      </c>
      <c r="J119" s="17">
        <f>SUM(J116:J117)</f>
        <v>0</v>
      </c>
      <c r="L119" s="16"/>
      <c r="M119" s="12"/>
      <c r="N119" s="12"/>
      <c r="O119" s="12"/>
    </row>
    <row r="120" spans="2:15" ht="12">
      <c r="B120" s="32"/>
      <c r="C120" s="32"/>
      <c r="D120" s="32"/>
      <c r="E120" s="32"/>
      <c r="F120" s="32"/>
      <c r="G120" s="32"/>
      <c r="H120" s="32"/>
      <c r="I120" s="32"/>
      <c r="J120" s="32"/>
      <c r="L120" s="16"/>
      <c r="M120" s="12"/>
      <c r="N120" s="12"/>
      <c r="O120" s="12"/>
    </row>
    <row r="121" spans="12:15" ht="12">
      <c r="L121" s="16"/>
      <c r="M121" s="12"/>
      <c r="N121" s="12"/>
      <c r="O121" s="12"/>
    </row>
    <row r="122" spans="7:15" ht="12.75">
      <c r="G122" s="45"/>
      <c r="H122" s="45"/>
      <c r="I122" s="46" t="str">
        <f>"Total etapa de "&amp;LOWER($F$11)&amp;" en pesos chilenos"</f>
        <v>Total etapa de pre-producción en pesos chilenos</v>
      </c>
      <c r="J122" s="47">
        <f>SUM(J119+J111+J101)</f>
        <v>0</v>
      </c>
      <c r="L122" s="12"/>
      <c r="M122" s="12"/>
      <c r="N122" s="12"/>
      <c r="O122" s="12"/>
    </row>
    <row r="123" spans="7:15" ht="12.75">
      <c r="G123" s="45"/>
      <c r="H123" s="45"/>
      <c r="I123" s="48" t="s">
        <v>36</v>
      </c>
      <c r="J123" s="49">
        <f>J122/$I$7</f>
        <v>0</v>
      </c>
      <c r="L123" s="12"/>
      <c r="M123" s="12"/>
      <c r="N123" s="12"/>
      <c r="O123" s="12"/>
    </row>
    <row r="124" spans="12:15" ht="12.75" thickBot="1">
      <c r="L124" s="12"/>
      <c r="M124" s="12"/>
      <c r="N124" s="12"/>
      <c r="O124" s="12"/>
    </row>
    <row r="125" spans="2:10" ht="12">
      <c r="B125" s="21"/>
      <c r="C125" s="22"/>
      <c r="D125" s="22"/>
      <c r="E125" s="22"/>
      <c r="F125" s="22"/>
      <c r="G125" s="22"/>
      <c r="H125" s="22"/>
      <c r="I125" s="22"/>
      <c r="J125" s="23"/>
    </row>
    <row r="126" spans="1:15" ht="12">
      <c r="A126" s="8" t="s">
        <v>93</v>
      </c>
      <c r="B126" s="24" t="str">
        <f>"Etapa de "&amp;LOWER(F12)</f>
        <v>Etapa de producción (rodaje)</v>
      </c>
      <c r="C126" s="25"/>
      <c r="D126" s="26"/>
      <c r="E126" s="26"/>
      <c r="F126" s="26"/>
      <c r="G126" s="26"/>
      <c r="H126" s="26"/>
      <c r="I126" s="26"/>
      <c r="J126" s="26"/>
      <c r="L126" s="10" t="s">
        <v>366</v>
      </c>
      <c r="M126" s="9"/>
      <c r="N126" s="9"/>
      <c r="O126" s="9"/>
    </row>
    <row r="127" spans="2:15" ht="12.75" customHeight="1" thickBot="1">
      <c r="B127" s="29"/>
      <c r="C127" s="30"/>
      <c r="D127" s="30"/>
      <c r="E127" s="30"/>
      <c r="F127" s="30"/>
      <c r="G127" s="30"/>
      <c r="H127" s="30"/>
      <c r="I127" s="30"/>
      <c r="J127" s="31"/>
      <c r="L127" s="119" t="s">
        <v>422</v>
      </c>
      <c r="M127" s="14"/>
      <c r="N127" s="14"/>
      <c r="O127" s="14"/>
    </row>
    <row r="128" spans="1:15" ht="12">
      <c r="A128" s="8" t="s">
        <v>38</v>
      </c>
      <c r="B128" s="9" t="str">
        <f>"Recursos Humanos ingresados en Perfil Cultura - Contratos equipo ejecutor "&amp;LOWER($F$12)</f>
        <v>Recursos Humanos ingresados en Perfil Cultura - Contratos equipo ejecutor producción (rodaje)</v>
      </c>
      <c r="L128" s="16"/>
      <c r="M128" s="12"/>
      <c r="N128" s="12"/>
      <c r="O128" s="12"/>
    </row>
    <row r="129" spans="2:15" ht="12">
      <c r="B129" s="121" t="str">
        <f>"* Sueldos y cargas sociales del equipo de trabajo y/o personal administrativo durante la etapa de "&amp;LOWER($F$12)</f>
        <v>* Sueldos y cargas sociales del equipo de trabajo y/o personal administrativo durante la etapa de producción (rodaje)</v>
      </c>
      <c r="C129" s="121"/>
      <c r="D129" s="121"/>
      <c r="E129" s="121"/>
      <c r="F129" s="121"/>
      <c r="L129" s="16"/>
      <c r="M129" s="12"/>
      <c r="N129" s="12"/>
      <c r="O129" s="12"/>
    </row>
    <row r="130" spans="2:15" ht="12">
      <c r="B130" s="14"/>
      <c r="L130" s="16"/>
      <c r="M130" s="12"/>
      <c r="N130" s="12"/>
      <c r="O130" s="12"/>
    </row>
    <row r="131" spans="1:15" ht="12">
      <c r="A131" s="6">
        <v>1</v>
      </c>
      <c r="B131" s="36" t="s">
        <v>7</v>
      </c>
      <c r="C131" s="37">
        <v>0</v>
      </c>
      <c r="D131" s="7" t="s">
        <v>376</v>
      </c>
      <c r="E131" s="39" t="str">
        <f>"Costo líquido por "&amp;IF(D131="día(s)","día","mes")&amp;" = "</f>
        <v>Costo líquido por mes = </v>
      </c>
      <c r="F131" s="15">
        <v>0</v>
      </c>
      <c r="G131" s="122" t="str">
        <f>"Carga trabajador + empleador por "&amp;IF(D131="día(s)","día","mes")&amp;" ("&amp;IF(F131=0," %",TEXT(ROUND(I131/(F131+I131),2),"#%"))&amp;") ="</f>
        <v>Carga trabajador + empleador por mes ( %) =</v>
      </c>
      <c r="H131" s="123"/>
      <c r="I131" s="15">
        <v>0</v>
      </c>
      <c r="J131" s="17">
        <f>C131*(F131+I131)</f>
        <v>0</v>
      </c>
      <c r="L131" s="16"/>
      <c r="M131" s="12"/>
      <c r="N131" s="12"/>
      <c r="O131" s="12"/>
    </row>
    <row r="132" spans="1:15" ht="12">
      <c r="A132" s="6">
        <v>2</v>
      </c>
      <c r="B132" s="36" t="s">
        <v>418</v>
      </c>
      <c r="C132" s="37">
        <v>0</v>
      </c>
      <c r="D132" s="7" t="s">
        <v>376</v>
      </c>
      <c r="E132" s="39" t="str">
        <f>"Costo líquido por "&amp;IF(D132="día(s)","día","mes")&amp;" = "</f>
        <v>Costo líquido por mes = </v>
      </c>
      <c r="F132" s="15">
        <v>0</v>
      </c>
      <c r="G132" s="122" t="str">
        <f>"Carga trabajador + empleador por "&amp;IF(D132="día(s)","día","mes")&amp;" ("&amp;IF(F132=0," %",TEXT(ROUND(I132/(F132+I132),2),"#%"))&amp;") ="</f>
        <v>Carga trabajador + empleador por mes ( %) =</v>
      </c>
      <c r="H132" s="123"/>
      <c r="I132" s="15">
        <v>0</v>
      </c>
      <c r="J132" s="17">
        <f>C132*(F132+I132)</f>
        <v>0</v>
      </c>
      <c r="L132" s="16"/>
      <c r="M132" s="12"/>
      <c r="N132" s="12"/>
      <c r="O132" s="12"/>
    </row>
    <row r="133" spans="1:15" ht="12">
      <c r="A133" s="6">
        <v>3</v>
      </c>
      <c r="B133" s="36" t="s">
        <v>419</v>
      </c>
      <c r="C133" s="37">
        <v>0</v>
      </c>
      <c r="D133" s="7" t="s">
        <v>376</v>
      </c>
      <c r="E133" s="39" t="str">
        <f>"Costo líquido por "&amp;IF(D133="día(s)","día","mes")&amp;" = "</f>
        <v>Costo líquido por mes = </v>
      </c>
      <c r="F133" s="15">
        <v>0</v>
      </c>
      <c r="G133" s="122" t="str">
        <f>"Carga trabajador + empleador por "&amp;IF(D133="día(s)","día","mes")&amp;" ("&amp;IF(F133=0," %",TEXT(ROUND(I133/(F133+I133),2),"#%"))&amp;") ="</f>
        <v>Carga trabajador + empleador por mes ( %) =</v>
      </c>
      <c r="H133" s="123"/>
      <c r="I133" s="15">
        <v>0</v>
      </c>
      <c r="J133" s="17">
        <f>C133*(F133+I133)</f>
        <v>0</v>
      </c>
      <c r="L133" s="16"/>
      <c r="M133" s="12"/>
      <c r="N133" s="12"/>
      <c r="O133" s="12"/>
    </row>
    <row r="134" spans="1:15" ht="12">
      <c r="A134" s="6">
        <v>4</v>
      </c>
      <c r="B134" s="36" t="s">
        <v>420</v>
      </c>
      <c r="C134" s="37">
        <v>0</v>
      </c>
      <c r="D134" s="7" t="s">
        <v>376</v>
      </c>
      <c r="E134" s="39" t="str">
        <f>"Costo líquido por "&amp;IF(D134="día(s)","día","mes")&amp;" = "</f>
        <v>Costo líquido por mes = </v>
      </c>
      <c r="F134" s="15">
        <v>0</v>
      </c>
      <c r="G134" s="122" t="str">
        <f>"Carga trabajador + empleador por "&amp;IF(D134="día(s)","día","mes")&amp;" ("&amp;IF(F134=0," %",TEXT(ROUND(I134/(F134+I134),2),"#%"))&amp;") ="</f>
        <v>Carga trabajador + empleador por mes ( %) =</v>
      </c>
      <c r="H134" s="123"/>
      <c r="I134" s="15">
        <v>0</v>
      </c>
      <c r="J134" s="17">
        <f>C134*(F134+I134)</f>
        <v>0</v>
      </c>
      <c r="L134" s="16"/>
      <c r="M134" s="12"/>
      <c r="N134" s="12"/>
      <c r="O134" s="12"/>
    </row>
    <row r="135" spans="1:15" ht="12">
      <c r="A135" s="6">
        <v>5</v>
      </c>
      <c r="B135" s="36" t="s">
        <v>39</v>
      </c>
      <c r="C135" s="37">
        <v>0</v>
      </c>
      <c r="D135" s="7" t="s">
        <v>376</v>
      </c>
      <c r="E135" s="39" t="str">
        <f>"Costo líquido por "&amp;IF(D135="día(s)","día","mes")&amp;" = "</f>
        <v>Costo líquido por mes = </v>
      </c>
      <c r="F135" s="15">
        <v>0</v>
      </c>
      <c r="G135" s="122" t="str">
        <f>"Carga trabajador + empleador por "&amp;IF(D135="día(s)","día","mes")&amp;" ("&amp;IF(F135=0," %",TEXT(ROUND(I135/(F135+I135),2),"#%"))&amp;") ="</f>
        <v>Carga trabajador + empleador por mes ( %) =</v>
      </c>
      <c r="H135" s="123"/>
      <c r="I135" s="15">
        <v>0</v>
      </c>
      <c r="J135" s="17">
        <f>C135*(F135+I135)</f>
        <v>0</v>
      </c>
      <c r="L135" s="16"/>
      <c r="M135" s="12"/>
      <c r="N135" s="12"/>
      <c r="O135" s="12"/>
    </row>
    <row r="136" spans="2:15" ht="12">
      <c r="B136" s="42" t="s">
        <v>48</v>
      </c>
      <c r="L136" s="16"/>
      <c r="M136" s="12"/>
      <c r="N136" s="12"/>
      <c r="O136" s="12"/>
    </row>
    <row r="137" spans="2:15" ht="12">
      <c r="B137" s="42"/>
      <c r="L137" s="16"/>
      <c r="M137" s="12"/>
      <c r="N137" s="12"/>
      <c r="O137" s="12"/>
    </row>
    <row r="138" spans="9:15" ht="12">
      <c r="I138" s="39" t="str">
        <f>"Total "&amp;LOWER(B128)</f>
        <v>Total recursos humanos ingresados en perfil cultura - contratos equipo ejecutor producción (rodaje)</v>
      </c>
      <c r="J138" s="17">
        <f>SUM(J131:J136)</f>
        <v>0</v>
      </c>
      <c r="L138" s="16"/>
      <c r="M138" s="12"/>
      <c r="N138" s="12"/>
      <c r="O138" s="12"/>
    </row>
    <row r="139" spans="2:15" ht="12">
      <c r="B139" s="32"/>
      <c r="C139" s="32"/>
      <c r="D139" s="32"/>
      <c r="E139" s="32"/>
      <c r="F139" s="32"/>
      <c r="G139" s="32"/>
      <c r="H139" s="32"/>
      <c r="I139" s="32"/>
      <c r="J139" s="32"/>
      <c r="L139" s="16"/>
      <c r="M139" s="12"/>
      <c r="N139" s="12"/>
      <c r="O139" s="12"/>
    </row>
    <row r="140" spans="1:15" ht="12">
      <c r="A140" s="8" t="s">
        <v>42</v>
      </c>
      <c r="B140" s="9" t="str">
        <f>"Recursos Humanos - Contratación técnicos y otras contrataciones de equipo de trabajo "&amp;LOWER($F$12)&amp;" "</f>
        <v>Recursos Humanos - Contratación técnicos y otras contrataciones de equipo de trabajo producción (rodaje) </v>
      </c>
      <c r="L140" s="16"/>
      <c r="M140" s="12"/>
      <c r="N140" s="12"/>
      <c r="O140" s="12"/>
    </row>
    <row r="141" spans="2:15" ht="12">
      <c r="B141" s="121" t="str">
        <f>"* Remuneración global de los equipos técnicos del proyecto, incluida la asignación del responsable del proyecto (en caso que el responsable sea persona natural). "</f>
        <v>* Remuneración global de los equipos técnicos del proyecto, incluida la asignación del responsable del proyecto (en caso que el responsable sea persona natural). </v>
      </c>
      <c r="C141" s="121"/>
      <c r="D141" s="121"/>
      <c r="E141" s="121"/>
      <c r="F141" s="121"/>
      <c r="G141" s="121"/>
      <c r="H141" s="121"/>
      <c r="L141" s="16"/>
      <c r="M141" s="12"/>
      <c r="N141" s="12"/>
      <c r="O141" s="12"/>
    </row>
    <row r="142" spans="2:15" ht="12">
      <c r="B142" s="14"/>
      <c r="L142" s="16"/>
      <c r="M142" s="12"/>
      <c r="N142" s="12"/>
      <c r="O142" s="12"/>
    </row>
    <row r="143" spans="1:15" ht="12">
      <c r="A143" s="6">
        <v>1</v>
      </c>
      <c r="B143" s="36" t="s">
        <v>81</v>
      </c>
      <c r="C143" s="37">
        <v>0</v>
      </c>
      <c r="D143" s="7" t="s">
        <v>376</v>
      </c>
      <c r="E143" s="39" t="str">
        <f>"Costo líquido por "&amp;IF(D143="día(s)","día","mes")&amp;" = "</f>
        <v>Costo líquido por mes = </v>
      </c>
      <c r="F143" s="15">
        <v>0</v>
      </c>
      <c r="G143" s="122" t="str">
        <f>"Carga trabajador + empleador por "&amp;IF(D143="día(s)","día","mes")&amp;" ("&amp;IF(F143=0," %",TEXT(ROUND(I143/(F143+I143),2),"#%"))&amp;") ="</f>
        <v>Carga trabajador + empleador por mes ( %) =</v>
      </c>
      <c r="H143" s="123"/>
      <c r="I143" s="15">
        <v>0</v>
      </c>
      <c r="J143" s="17">
        <f>C143*(F143+I143)</f>
        <v>0</v>
      </c>
      <c r="L143" s="16"/>
      <c r="M143" s="12"/>
      <c r="N143" s="12"/>
      <c r="O143" s="12"/>
    </row>
    <row r="144" spans="1:15" ht="12">
      <c r="A144" s="6">
        <v>2</v>
      </c>
      <c r="B144" s="36" t="s">
        <v>82</v>
      </c>
      <c r="C144" s="37">
        <v>0</v>
      </c>
      <c r="D144" s="7" t="s">
        <v>376</v>
      </c>
      <c r="E144" s="39" t="str">
        <f>"Costo líquido por "&amp;IF(D144="día(s)","día","mes")&amp;" = "</f>
        <v>Costo líquido por mes = </v>
      </c>
      <c r="F144" s="15">
        <v>0</v>
      </c>
      <c r="G144" s="122" t="str">
        <f>"Carga trabajador + empleador por "&amp;IF(D144="día(s)","día","mes")&amp;" ("&amp;IF(F144=0," %",TEXT(ROUND(I144/(F144+I144),2),"#%"))&amp;") ="</f>
        <v>Carga trabajador + empleador por mes ( %) =</v>
      </c>
      <c r="H144" s="123"/>
      <c r="I144" s="15">
        <v>0</v>
      </c>
      <c r="J144" s="17">
        <f>C144*(F144+I144)</f>
        <v>0</v>
      </c>
      <c r="L144" s="16"/>
      <c r="M144" s="12"/>
      <c r="N144" s="12"/>
      <c r="O144" s="12"/>
    </row>
    <row r="145" spans="1:15" ht="12">
      <c r="A145" s="6">
        <v>3</v>
      </c>
      <c r="B145" s="36" t="s">
        <v>83</v>
      </c>
      <c r="C145" s="37">
        <v>0</v>
      </c>
      <c r="D145" s="7" t="s">
        <v>376</v>
      </c>
      <c r="E145" s="39" t="str">
        <f>"Costo líquido por "&amp;IF(D145="día(s)","día","mes")&amp;" = "</f>
        <v>Costo líquido por mes = </v>
      </c>
      <c r="F145" s="15">
        <v>0</v>
      </c>
      <c r="G145" s="122" t="str">
        <f>"Carga trabajador + empleador por "&amp;IF(D145="día(s)","día","mes")&amp;" ("&amp;IF(F145=0," %",TEXT(ROUND(I145/(F145+I145),2),"#%"))&amp;") ="</f>
        <v>Carga trabajador + empleador por mes ( %) =</v>
      </c>
      <c r="H145" s="123"/>
      <c r="I145" s="15">
        <v>0</v>
      </c>
      <c r="J145" s="17">
        <f>C145*(F145+I145)</f>
        <v>0</v>
      </c>
      <c r="L145" s="16"/>
      <c r="M145" s="12"/>
      <c r="N145" s="12"/>
      <c r="O145" s="12"/>
    </row>
    <row r="146" spans="1:15" ht="12">
      <c r="A146" s="6">
        <v>4</v>
      </c>
      <c r="B146" s="36" t="s">
        <v>39</v>
      </c>
      <c r="C146" s="37">
        <v>0</v>
      </c>
      <c r="D146" s="7" t="s">
        <v>376</v>
      </c>
      <c r="E146" s="39" t="str">
        <f>"Costo líquido por "&amp;IF(D146="día(s)","día","mes")&amp;" = "</f>
        <v>Costo líquido por mes = </v>
      </c>
      <c r="F146" s="15">
        <v>0</v>
      </c>
      <c r="G146" s="122" t="str">
        <f>"Carga trabajador + empleador por "&amp;IF(D146="día(s)","día","mes")&amp;" ("&amp;IF(F146=0," %",TEXT(ROUND(I146/(F146+I146),2),"#%"))&amp;") ="</f>
        <v>Carga trabajador + empleador por mes ( %) =</v>
      </c>
      <c r="H146" s="123"/>
      <c r="I146" s="15">
        <v>0</v>
      </c>
      <c r="J146" s="17">
        <f>C146*(F146+I146)</f>
        <v>0</v>
      </c>
      <c r="L146" s="16"/>
      <c r="M146" s="12"/>
      <c r="N146" s="12"/>
      <c r="O146" s="12"/>
    </row>
    <row r="147" spans="2:15" ht="12">
      <c r="B147" s="42" t="s">
        <v>48</v>
      </c>
      <c r="L147" s="16"/>
      <c r="M147" s="12"/>
      <c r="N147" s="12"/>
      <c r="O147" s="12"/>
    </row>
    <row r="148" spans="2:15" ht="12">
      <c r="B148" s="42"/>
      <c r="L148" s="16"/>
      <c r="M148" s="12"/>
      <c r="N148" s="12"/>
      <c r="O148" s="12"/>
    </row>
    <row r="149" spans="9:15" ht="12">
      <c r="I149" s="39" t="str">
        <f>"Total "&amp;LOWER(B140)</f>
        <v>Total recursos humanos - contratación técnicos y otras contrataciones de equipo de trabajo producción (rodaje) </v>
      </c>
      <c r="J149" s="17">
        <f>SUM(J143:J147)</f>
        <v>0</v>
      </c>
      <c r="L149" s="16"/>
      <c r="M149" s="12"/>
      <c r="N149" s="12"/>
      <c r="O149" s="12"/>
    </row>
    <row r="150" spans="2:15" ht="12">
      <c r="B150" s="32"/>
      <c r="C150" s="32"/>
      <c r="D150" s="32"/>
      <c r="E150" s="32"/>
      <c r="F150" s="32"/>
      <c r="G150" s="32"/>
      <c r="H150" s="32"/>
      <c r="I150" s="32"/>
      <c r="J150" s="32"/>
      <c r="L150" s="16"/>
      <c r="M150" s="12"/>
      <c r="N150" s="12"/>
      <c r="O150" s="12"/>
    </row>
    <row r="151" spans="1:15" ht="12">
      <c r="A151" s="8" t="s">
        <v>77</v>
      </c>
      <c r="B151" s="9" t="str">
        <f>"Gastos de operación "&amp;LOWER($F$12)</f>
        <v>Gastos de operación producción (rodaje)</v>
      </c>
      <c r="L151" s="16"/>
      <c r="M151" s="12"/>
      <c r="N151" s="12"/>
      <c r="O151" s="12"/>
    </row>
    <row r="152" spans="2:15" ht="12">
      <c r="B152" s="121" t="str">
        <f>"* Compra de insumos, arriendos o contratación de servicios en la etapa de "&amp;LOWER($F$12)</f>
        <v>* Compra de insumos, arriendos o contratación de servicios en la etapa de producción (rodaje)</v>
      </c>
      <c r="C152" s="121"/>
      <c r="D152" s="121"/>
      <c r="E152" s="121"/>
      <c r="L152" s="16"/>
      <c r="M152" s="12"/>
      <c r="N152" s="12"/>
      <c r="O152" s="12"/>
    </row>
    <row r="153" spans="2:15" ht="12">
      <c r="B153" s="14"/>
      <c r="L153" s="16"/>
      <c r="M153" s="12"/>
      <c r="N153" s="12"/>
      <c r="O153" s="12"/>
    </row>
    <row r="154" spans="1:15" ht="12">
      <c r="A154" s="6">
        <v>1</v>
      </c>
      <c r="B154" s="36" t="s">
        <v>84</v>
      </c>
      <c r="C154" s="37">
        <v>0</v>
      </c>
      <c r="D154" s="38" t="s">
        <v>47</v>
      </c>
      <c r="E154" s="39" t="s">
        <v>40</v>
      </c>
      <c r="F154" s="15">
        <v>0</v>
      </c>
      <c r="G154" s="39" t="s">
        <v>41</v>
      </c>
      <c r="H154" s="15">
        <v>0</v>
      </c>
      <c r="I154" s="40">
        <f>IF(H154+F154=0,"","= "&amp;ROUNDDOWN((H154/(F154)*100),0)&amp;"% del Neto / "&amp;ROUNDDOWN((H154/(H154+F154)*100),0)&amp;"% del Bruto")</f>
      </c>
      <c r="J154" s="17">
        <f>C154*(F154+H154)</f>
        <v>0</v>
      </c>
      <c r="L154" s="16"/>
      <c r="M154" s="12"/>
      <c r="N154" s="12"/>
      <c r="O154" s="12"/>
    </row>
    <row r="155" spans="1:15" ht="12">
      <c r="A155" s="6">
        <v>2</v>
      </c>
      <c r="B155" s="36" t="s">
        <v>85</v>
      </c>
      <c r="C155" s="37">
        <v>0</v>
      </c>
      <c r="D155" s="38" t="s">
        <v>47</v>
      </c>
      <c r="E155" s="39" t="s">
        <v>40</v>
      </c>
      <c r="F155" s="15">
        <v>0</v>
      </c>
      <c r="G155" s="39" t="s">
        <v>41</v>
      </c>
      <c r="H155" s="15">
        <v>0</v>
      </c>
      <c r="I155" s="40">
        <f>IF(H155+F155=0,"","= "&amp;ROUNDDOWN((H155/(F155)*100),0)&amp;"% del Neto / "&amp;ROUNDDOWN((H155/(H155+F155)*100),0)&amp;"% del Bruto")</f>
      </c>
      <c r="J155" s="17">
        <f>C155*(F155+H155)</f>
        <v>0</v>
      </c>
      <c r="L155" s="16"/>
      <c r="M155" s="12"/>
      <c r="N155" s="12"/>
      <c r="O155" s="12"/>
    </row>
    <row r="156" spans="1:15" ht="12">
      <c r="A156" s="6">
        <v>3</v>
      </c>
      <c r="B156" s="36" t="s">
        <v>86</v>
      </c>
      <c r="C156" s="37">
        <v>0</v>
      </c>
      <c r="D156" s="38" t="s">
        <v>47</v>
      </c>
      <c r="E156" s="39" t="s">
        <v>40</v>
      </c>
      <c r="F156" s="15">
        <v>0</v>
      </c>
      <c r="G156" s="39" t="s">
        <v>41</v>
      </c>
      <c r="H156" s="15">
        <v>0</v>
      </c>
      <c r="I156" s="40">
        <f>IF(H156+F156=0,"","= "&amp;ROUNDDOWN((H156/(F156)*100),0)&amp;"% del Neto / "&amp;ROUNDDOWN((H156/(H156+F156)*100),0)&amp;"% del Bruto")</f>
      </c>
      <c r="J156" s="17">
        <f>C156*(F156+H156)</f>
        <v>0</v>
      </c>
      <c r="L156" s="16"/>
      <c r="M156" s="12"/>
      <c r="N156" s="12"/>
      <c r="O156" s="12"/>
    </row>
    <row r="157" spans="1:15" ht="12">
      <c r="A157" s="6">
        <v>4</v>
      </c>
      <c r="B157" s="36" t="s">
        <v>87</v>
      </c>
      <c r="C157" s="37">
        <v>0</v>
      </c>
      <c r="D157" s="38" t="s">
        <v>47</v>
      </c>
      <c r="E157" s="39" t="s">
        <v>40</v>
      </c>
      <c r="F157" s="15">
        <v>0</v>
      </c>
      <c r="G157" s="39" t="s">
        <v>41</v>
      </c>
      <c r="H157" s="15">
        <v>0</v>
      </c>
      <c r="I157" s="40">
        <f>IF(H157+F157=0,"","= "&amp;ROUNDDOWN((H157/(F157)*100),0)&amp;"% del Neto / "&amp;ROUNDDOWN((H157/(H157+F157)*100),0)&amp;"% del Bruto")</f>
      </c>
      <c r="J157" s="17">
        <f>C157*(F157+H157)</f>
        <v>0</v>
      </c>
      <c r="L157" s="16"/>
      <c r="M157" s="12"/>
      <c r="N157" s="12"/>
      <c r="O157" s="12"/>
    </row>
    <row r="158" spans="1:15" ht="12">
      <c r="A158" s="6">
        <v>5</v>
      </c>
      <c r="B158" s="36" t="s">
        <v>39</v>
      </c>
      <c r="C158" s="37">
        <v>0</v>
      </c>
      <c r="D158" s="38" t="s">
        <v>47</v>
      </c>
      <c r="E158" s="39" t="s">
        <v>40</v>
      </c>
      <c r="F158" s="15">
        <v>0</v>
      </c>
      <c r="G158" s="39" t="s">
        <v>41</v>
      </c>
      <c r="H158" s="15">
        <v>0</v>
      </c>
      <c r="I158" s="40">
        <f>IF(H158+F158=0,"","= "&amp;ROUNDDOWN((H158/(F158)*100),0)&amp;"% del Neto / "&amp;ROUNDDOWN((H158/(H158+F158)*100),0)&amp;"% del Bruto")</f>
      </c>
      <c r="J158" s="17">
        <f>C158*(F158+H158)</f>
        <v>0</v>
      </c>
      <c r="L158" s="16"/>
      <c r="M158" s="12"/>
      <c r="N158" s="12"/>
      <c r="O158" s="12"/>
    </row>
    <row r="159" spans="2:15" ht="12">
      <c r="B159" s="42" t="s">
        <v>48</v>
      </c>
      <c r="L159" s="16"/>
      <c r="M159" s="12"/>
      <c r="N159" s="12"/>
      <c r="O159" s="12"/>
    </row>
    <row r="160" spans="2:15" ht="12">
      <c r="B160" s="42"/>
      <c r="L160" s="16"/>
      <c r="M160" s="12"/>
      <c r="N160" s="12"/>
      <c r="O160" s="12"/>
    </row>
    <row r="161" spans="9:15" ht="12">
      <c r="I161" s="39" t="str">
        <f>"Total "&amp;LOWER(B151)</f>
        <v>Total gastos de operación producción (rodaje)</v>
      </c>
      <c r="J161" s="17">
        <f>SUM(J154:J159)</f>
        <v>0</v>
      </c>
      <c r="L161" s="16"/>
      <c r="M161" s="12"/>
      <c r="N161" s="12"/>
      <c r="O161" s="12"/>
    </row>
    <row r="162" spans="2:15" ht="12">
      <c r="B162" s="32"/>
      <c r="C162" s="32"/>
      <c r="D162" s="32"/>
      <c r="E162" s="32"/>
      <c r="F162" s="32"/>
      <c r="G162" s="32"/>
      <c r="H162" s="32"/>
      <c r="I162" s="32"/>
      <c r="J162" s="32"/>
      <c r="L162" s="16"/>
      <c r="M162" s="12"/>
      <c r="N162" s="12"/>
      <c r="O162" s="12"/>
    </row>
    <row r="163" spans="1:15" ht="12">
      <c r="A163" s="8" t="s">
        <v>78</v>
      </c>
      <c r="B163" s="9" t="str">
        <f>"Otros "&amp;LOWER($F$12)</f>
        <v>Otros producción (rodaje)</v>
      </c>
      <c r="L163" s="16"/>
      <c r="M163" s="12"/>
      <c r="N163" s="12"/>
      <c r="O163" s="12"/>
    </row>
    <row r="164" spans="2:15" ht="12">
      <c r="B164" s="51" t="str">
        <f>"* Otros gastos de la etapa de "&amp;LOWER($F$12)</f>
        <v>* Otros gastos de la etapa de producción (rodaje)</v>
      </c>
      <c r="L164" s="16"/>
      <c r="M164" s="12"/>
      <c r="N164" s="12"/>
      <c r="O164" s="12"/>
    </row>
    <row r="165" spans="2:15" ht="12">
      <c r="B165" s="14"/>
      <c r="L165" s="16"/>
      <c r="M165" s="12"/>
      <c r="N165" s="12"/>
      <c r="O165" s="12"/>
    </row>
    <row r="166" spans="1:15" ht="12">
      <c r="A166" s="6">
        <v>1</v>
      </c>
      <c r="B166" s="36" t="s">
        <v>39</v>
      </c>
      <c r="C166" s="37">
        <v>0</v>
      </c>
      <c r="D166" s="38" t="s">
        <v>47</v>
      </c>
      <c r="E166" s="39" t="s">
        <v>40</v>
      </c>
      <c r="F166" s="15">
        <v>0</v>
      </c>
      <c r="G166" s="39" t="s">
        <v>41</v>
      </c>
      <c r="H166" s="15">
        <v>0</v>
      </c>
      <c r="I166" s="40">
        <f>IF(H166+F166=0,"","= "&amp;ROUNDDOWN((H166/(F166)*100),0)&amp;"% del Neto / "&amp;ROUNDDOWN((H166/(H166+F166)*100),0)&amp;"% del Bruto")</f>
      </c>
      <c r="J166" s="17">
        <f>C166*(F166+H166)</f>
        <v>0</v>
      </c>
      <c r="L166" s="16"/>
      <c r="M166" s="12"/>
      <c r="N166" s="12"/>
      <c r="O166" s="12"/>
    </row>
    <row r="167" spans="1:15" ht="12">
      <c r="A167" s="6">
        <v>2</v>
      </c>
      <c r="B167" s="36" t="s">
        <v>39</v>
      </c>
      <c r="C167" s="37">
        <v>0</v>
      </c>
      <c r="D167" s="38" t="s">
        <v>47</v>
      </c>
      <c r="E167" s="39" t="s">
        <v>40</v>
      </c>
      <c r="F167" s="15">
        <v>0</v>
      </c>
      <c r="G167" s="39" t="s">
        <v>41</v>
      </c>
      <c r="H167" s="15">
        <v>0</v>
      </c>
      <c r="I167" s="40">
        <f>IF(H167+F167=0,"","= "&amp;ROUNDDOWN((H167/(F167)*100),0)&amp;"% del Neto / "&amp;ROUNDDOWN((H167/(H167+F167)*100),0)&amp;"% del Bruto")</f>
      </c>
      <c r="J167" s="17">
        <f>C167*(F167+H167)</f>
        <v>0</v>
      </c>
      <c r="L167" s="16"/>
      <c r="M167" s="12"/>
      <c r="N167" s="12"/>
      <c r="O167" s="12"/>
    </row>
    <row r="168" spans="2:15" ht="12">
      <c r="B168" s="42" t="s">
        <v>48</v>
      </c>
      <c r="L168" s="16"/>
      <c r="M168" s="12"/>
      <c r="N168" s="12"/>
      <c r="O168" s="12"/>
    </row>
    <row r="169" spans="2:15" ht="12">
      <c r="B169" s="42"/>
      <c r="L169" s="16"/>
      <c r="M169" s="12"/>
      <c r="N169" s="12"/>
      <c r="O169" s="12"/>
    </row>
    <row r="170" spans="9:15" ht="12">
      <c r="I170" s="39" t="str">
        <f>"Total "&amp;LOWER(B163)</f>
        <v>Total otros producción (rodaje)</v>
      </c>
      <c r="J170" s="17">
        <f>SUM(J163:J168)</f>
        <v>0</v>
      </c>
      <c r="L170" s="16"/>
      <c r="M170" s="12"/>
      <c r="N170" s="12"/>
      <c r="O170" s="12"/>
    </row>
    <row r="171" spans="2:15" ht="12">
      <c r="B171" s="32"/>
      <c r="C171" s="32"/>
      <c r="D171" s="32"/>
      <c r="E171" s="32"/>
      <c r="F171" s="32"/>
      <c r="G171" s="32"/>
      <c r="H171" s="32"/>
      <c r="I171" s="32"/>
      <c r="J171" s="32"/>
      <c r="L171" s="16"/>
      <c r="M171" s="12"/>
      <c r="N171" s="12"/>
      <c r="O171" s="12"/>
    </row>
    <row r="172" spans="12:15" ht="12">
      <c r="L172" s="16"/>
      <c r="M172" s="12"/>
      <c r="N172" s="12"/>
      <c r="O172" s="12"/>
    </row>
    <row r="173" spans="7:15" ht="12.75">
      <c r="G173" s="45"/>
      <c r="H173" s="45"/>
      <c r="I173" s="46" t="str">
        <f>"Total etapa de "&amp;LOWER($F$12)&amp;" en pesos chilenos"</f>
        <v>Total etapa de producción (rodaje) en pesos chilenos</v>
      </c>
      <c r="J173" s="47">
        <f>SUM(J170+J161+J149+J138)</f>
        <v>0</v>
      </c>
      <c r="L173" s="12"/>
      <c r="M173" s="12"/>
      <c r="N173" s="12"/>
      <c r="O173" s="12"/>
    </row>
    <row r="174" spans="7:15" ht="12">
      <c r="G174" s="33"/>
      <c r="H174" s="33"/>
      <c r="I174" s="34" t="s">
        <v>36</v>
      </c>
      <c r="J174" s="35">
        <f>J173/$I$7</f>
        <v>0</v>
      </c>
      <c r="L174" s="12"/>
      <c r="M174" s="12"/>
      <c r="N174" s="12"/>
      <c r="O174" s="12"/>
    </row>
    <row r="175" spans="12:15" ht="12.75" thickBot="1">
      <c r="L175" s="12"/>
      <c r="M175" s="12"/>
      <c r="N175" s="12"/>
      <c r="O175" s="12"/>
    </row>
    <row r="176" spans="2:10" ht="12">
      <c r="B176" s="21"/>
      <c r="C176" s="22"/>
      <c r="D176" s="22"/>
      <c r="E176" s="22"/>
      <c r="F176" s="22"/>
      <c r="G176" s="22"/>
      <c r="H176" s="22"/>
      <c r="I176" s="22"/>
      <c r="J176" s="23"/>
    </row>
    <row r="177" spans="1:15" ht="12">
      <c r="A177" s="8" t="s">
        <v>407</v>
      </c>
      <c r="B177" s="24" t="str">
        <f>"Etapa de "&amp;LOWER(F13)</f>
        <v>Etapa de post-producción</v>
      </c>
      <c r="C177" s="25"/>
      <c r="D177" s="26"/>
      <c r="E177" s="26"/>
      <c r="F177" s="26"/>
      <c r="G177" s="26"/>
      <c r="H177" s="26"/>
      <c r="I177" s="27"/>
      <c r="J177" s="28"/>
      <c r="L177" s="10" t="s">
        <v>366</v>
      </c>
      <c r="M177" s="9"/>
      <c r="N177" s="9"/>
      <c r="O177" s="9"/>
    </row>
    <row r="178" spans="2:15" ht="12.75" customHeight="1" thickBot="1">
      <c r="B178" s="29"/>
      <c r="C178" s="30"/>
      <c r="D178" s="30"/>
      <c r="E178" s="30"/>
      <c r="F178" s="30"/>
      <c r="G178" s="30"/>
      <c r="H178" s="30"/>
      <c r="I178" s="30"/>
      <c r="J178" s="31"/>
      <c r="L178" s="119" t="s">
        <v>422</v>
      </c>
      <c r="M178" s="14"/>
      <c r="N178" s="14"/>
      <c r="O178" s="14"/>
    </row>
    <row r="179" spans="1:15" ht="12">
      <c r="A179" s="8" t="s">
        <v>38</v>
      </c>
      <c r="B179" s="9" t="str">
        <f>"Recursos Humanos ingresados en Perfil Cultura y otras contrataciones de equipo de trabajo de "&amp;LOWER($F$13)</f>
        <v>Recursos Humanos ingresados en Perfil Cultura y otras contrataciones de equipo de trabajo de post-producción</v>
      </c>
      <c r="L179" s="16"/>
      <c r="M179" s="12"/>
      <c r="N179" s="12"/>
      <c r="O179" s="12"/>
    </row>
    <row r="180" spans="2:15" ht="12">
      <c r="B180" s="121" t="str">
        <f>"* Sueldos y cargas sociales del equipo de trabajo y/o personal administrativo durante la etapa de "&amp;LOWER($F$13)</f>
        <v>* Sueldos y cargas sociales del equipo de trabajo y/o personal administrativo durante la etapa de post-producción</v>
      </c>
      <c r="C180" s="121"/>
      <c r="D180" s="121"/>
      <c r="E180" s="121"/>
      <c r="L180" s="16"/>
      <c r="M180" s="12"/>
      <c r="N180" s="12"/>
      <c r="O180" s="12"/>
    </row>
    <row r="181" spans="2:15" ht="12">
      <c r="B181" s="121" t="s">
        <v>405</v>
      </c>
      <c r="C181" s="121"/>
      <c r="D181" s="121"/>
      <c r="E181" s="121"/>
      <c r="F181" s="121"/>
      <c r="G181" s="121"/>
      <c r="H181" s="121"/>
      <c r="I181" s="121"/>
      <c r="J181" s="121"/>
      <c r="L181" s="16"/>
      <c r="M181" s="12"/>
      <c r="N181" s="12"/>
      <c r="O181" s="12"/>
    </row>
    <row r="182" spans="2:15" ht="12">
      <c r="B182" s="14"/>
      <c r="L182" s="16"/>
      <c r="M182" s="12"/>
      <c r="N182" s="12"/>
      <c r="O182" s="12"/>
    </row>
    <row r="183" spans="1:15" ht="12">
      <c r="A183" s="6">
        <v>1</v>
      </c>
      <c r="B183" s="36" t="s">
        <v>7</v>
      </c>
      <c r="C183" s="37">
        <v>0</v>
      </c>
      <c r="D183" s="7" t="s">
        <v>376</v>
      </c>
      <c r="E183" s="39" t="str">
        <f>"Costo líquido por "&amp;IF(D183="día(s)","día","mes")&amp;" = "</f>
        <v>Costo líquido por mes = </v>
      </c>
      <c r="F183" s="15">
        <v>0</v>
      </c>
      <c r="G183" s="122" t="str">
        <f>"Carga trabajador + empleador por "&amp;IF(D183="día(s)","día","mes")&amp;" ("&amp;IF(F183=0," %",TEXT(FIXED(I183/(F183+I183),4,FALSE),"#,##%"))&amp;") ="</f>
        <v>Carga trabajador + empleador por mes ( %) =</v>
      </c>
      <c r="H183" s="123"/>
      <c r="I183" s="116">
        <f>(F183/0.8925)-F183</f>
        <v>0</v>
      </c>
      <c r="J183" s="17">
        <f>C183*(F183+I183)</f>
        <v>0</v>
      </c>
      <c r="L183" s="16"/>
      <c r="M183" s="12"/>
      <c r="N183" s="12"/>
      <c r="O183" s="12"/>
    </row>
    <row r="184" spans="1:15" ht="12">
      <c r="A184" s="6">
        <v>2</v>
      </c>
      <c r="B184" s="36" t="s">
        <v>379</v>
      </c>
      <c r="C184" s="37">
        <v>0</v>
      </c>
      <c r="D184" s="7" t="s">
        <v>376</v>
      </c>
      <c r="E184" s="39" t="str">
        <f>"Costo líquido por "&amp;IF(D184="día(s)","día","mes")&amp;" = "</f>
        <v>Costo líquido por mes = </v>
      </c>
      <c r="F184" s="15">
        <v>0</v>
      </c>
      <c r="G184" s="122" t="str">
        <f>"Carga trabajador + empleador por "&amp;IF(D184="día(s)","día","mes")&amp;" ("&amp;IF(F184=0," %",TEXT(FIXED(I184/(F184+I184),4,FALSE),"#,##%"))&amp;") ="</f>
        <v>Carga trabajador + empleador por mes ( %) =</v>
      </c>
      <c r="H184" s="123"/>
      <c r="I184" s="116">
        <f>(F184/0.8925)-F184</f>
        <v>0</v>
      </c>
      <c r="J184" s="17">
        <f>C184*(F184+I184)</f>
        <v>0</v>
      </c>
      <c r="L184" s="16"/>
      <c r="M184" s="12"/>
      <c r="N184" s="12"/>
      <c r="O184" s="12"/>
    </row>
    <row r="185" spans="1:15" ht="12">
      <c r="A185" s="6">
        <v>3</v>
      </c>
      <c r="B185" s="36" t="s">
        <v>50</v>
      </c>
      <c r="C185" s="37">
        <v>0</v>
      </c>
      <c r="D185" s="7" t="s">
        <v>376</v>
      </c>
      <c r="E185" s="39" t="str">
        <f>"Costo líquido por "&amp;IF(D185="día(s)","día","mes")&amp;" = "</f>
        <v>Costo líquido por mes = </v>
      </c>
      <c r="F185" s="15">
        <v>0</v>
      </c>
      <c r="G185" s="122" t="str">
        <f>"Carga trabajador + empleador por "&amp;IF(D185="día(s)","día","mes")&amp;" ("&amp;IF(F185=0," %",TEXT(FIXED(I185/(F185+I185),4,FALSE),"#,##%"))&amp;") ="</f>
        <v>Carga trabajador + empleador por mes ( %) =</v>
      </c>
      <c r="H185" s="123"/>
      <c r="I185" s="116">
        <f>(F185/0.8925)-F185</f>
        <v>0</v>
      </c>
      <c r="J185" s="17">
        <f>C185*(F185+I185)</f>
        <v>0</v>
      </c>
      <c r="L185" s="16"/>
      <c r="M185" s="12"/>
      <c r="N185" s="12"/>
      <c r="O185" s="12"/>
    </row>
    <row r="186" spans="2:15" ht="12">
      <c r="B186" s="42" t="s">
        <v>48</v>
      </c>
      <c r="L186" s="16"/>
      <c r="M186" s="12"/>
      <c r="N186" s="12"/>
      <c r="O186" s="12"/>
    </row>
    <row r="187" spans="2:15" ht="12">
      <c r="B187" s="42"/>
      <c r="L187" s="16"/>
      <c r="M187" s="12"/>
      <c r="N187" s="12"/>
      <c r="O187" s="12"/>
    </row>
    <row r="188" spans="9:15" ht="12">
      <c r="I188" s="39" t="str">
        <f>"Total "&amp;LOWER(B179)</f>
        <v>Total recursos humanos ingresados en perfil cultura y otras contrataciones de equipo de trabajo de post-producción</v>
      </c>
      <c r="J188" s="17">
        <f>SUM(J183:J186)</f>
        <v>0</v>
      </c>
      <c r="L188" s="16"/>
      <c r="M188" s="12"/>
      <c r="N188" s="12"/>
      <c r="O188" s="12"/>
    </row>
    <row r="189" spans="2:15" ht="12">
      <c r="B189" s="32"/>
      <c r="C189" s="32"/>
      <c r="D189" s="32"/>
      <c r="E189" s="32"/>
      <c r="F189" s="32"/>
      <c r="G189" s="32"/>
      <c r="H189" s="32"/>
      <c r="I189" s="32"/>
      <c r="J189" s="32"/>
      <c r="L189" s="16"/>
      <c r="M189" s="12"/>
      <c r="N189" s="12"/>
      <c r="O189" s="12"/>
    </row>
    <row r="190" spans="1:15" ht="12">
      <c r="A190" s="8" t="s">
        <v>42</v>
      </c>
      <c r="B190" s="9" t="str">
        <f>"Gastos de operación "&amp;LOWER($F$13)</f>
        <v>Gastos de operación post-producción</v>
      </c>
      <c r="L190" s="16"/>
      <c r="M190" s="12"/>
      <c r="N190" s="12"/>
      <c r="O190" s="12"/>
    </row>
    <row r="191" spans="2:15" ht="12">
      <c r="B191" s="121" t="str">
        <f>"* Compra de insumos, arriendos o contratación de servicios en la etapa de "&amp;LOWER($F$13)</f>
        <v>* Compra de insumos, arriendos o contratación de servicios en la etapa de post-producción</v>
      </c>
      <c r="C191" s="121"/>
      <c r="D191" s="121"/>
      <c r="E191" s="121"/>
      <c r="L191" s="16"/>
      <c r="M191" s="12"/>
      <c r="N191" s="12"/>
      <c r="O191" s="12"/>
    </row>
    <row r="192" spans="2:15" ht="12">
      <c r="B192" s="14"/>
      <c r="L192" s="16"/>
      <c r="M192" s="12"/>
      <c r="N192" s="12"/>
      <c r="O192" s="12"/>
    </row>
    <row r="193" spans="1:15" ht="12">
      <c r="A193" s="6">
        <v>1</v>
      </c>
      <c r="B193" s="36" t="s">
        <v>88</v>
      </c>
      <c r="C193" s="37">
        <v>0</v>
      </c>
      <c r="D193" s="38" t="s">
        <v>47</v>
      </c>
      <c r="E193" s="39" t="s">
        <v>40</v>
      </c>
      <c r="F193" s="15"/>
      <c r="G193" s="39" t="s">
        <v>41</v>
      </c>
      <c r="H193" s="15"/>
      <c r="I193" s="40">
        <f aca="true" t="shared" si="0" ref="I193:I198">IF(H193+F193=0,"","= "&amp;ROUNDDOWN((H193/(F193)*100),0)&amp;"% del Neto / "&amp;ROUNDDOWN((H193/(H193+F193)*100),0)&amp;"% del Bruto")</f>
      </c>
      <c r="J193" s="17">
        <f aca="true" t="shared" si="1" ref="J193:J198">C193*(F193+H193)</f>
        <v>0</v>
      </c>
      <c r="L193" s="16"/>
      <c r="M193" s="12"/>
      <c r="N193" s="12"/>
      <c r="O193" s="12"/>
    </row>
    <row r="194" spans="1:15" ht="12">
      <c r="A194" s="6">
        <v>2</v>
      </c>
      <c r="B194" s="36" t="s">
        <v>89</v>
      </c>
      <c r="C194" s="37">
        <v>0</v>
      </c>
      <c r="D194" s="38" t="s">
        <v>47</v>
      </c>
      <c r="E194" s="39" t="s">
        <v>40</v>
      </c>
      <c r="F194" s="15">
        <v>0</v>
      </c>
      <c r="G194" s="39" t="s">
        <v>41</v>
      </c>
      <c r="H194" s="15">
        <v>0</v>
      </c>
      <c r="I194" s="40">
        <f t="shared" si="0"/>
      </c>
      <c r="J194" s="17">
        <f t="shared" si="1"/>
        <v>0</v>
      </c>
      <c r="L194" s="16"/>
      <c r="M194" s="12"/>
      <c r="N194" s="12"/>
      <c r="O194" s="12"/>
    </row>
    <row r="195" spans="1:15" ht="12">
      <c r="A195" s="6">
        <v>3</v>
      </c>
      <c r="B195" s="36" t="s">
        <v>392</v>
      </c>
      <c r="C195" s="37">
        <v>0</v>
      </c>
      <c r="D195" s="38" t="s">
        <v>47</v>
      </c>
      <c r="E195" s="39" t="s">
        <v>40</v>
      </c>
      <c r="F195" s="15">
        <v>0</v>
      </c>
      <c r="G195" s="39" t="s">
        <v>41</v>
      </c>
      <c r="H195" s="15">
        <v>0</v>
      </c>
      <c r="I195" s="40">
        <f t="shared" si="0"/>
      </c>
      <c r="J195" s="17">
        <f t="shared" si="1"/>
        <v>0</v>
      </c>
      <c r="L195" s="16"/>
      <c r="M195" s="12"/>
      <c r="N195" s="12"/>
      <c r="O195" s="12"/>
    </row>
    <row r="196" spans="1:15" ht="12">
      <c r="A196" s="6">
        <v>4</v>
      </c>
      <c r="B196" s="36" t="s">
        <v>90</v>
      </c>
      <c r="C196" s="37">
        <v>0</v>
      </c>
      <c r="D196" s="38" t="s">
        <v>47</v>
      </c>
      <c r="E196" s="39" t="s">
        <v>40</v>
      </c>
      <c r="F196" s="15">
        <v>0</v>
      </c>
      <c r="G196" s="39" t="s">
        <v>41</v>
      </c>
      <c r="H196" s="15">
        <v>0</v>
      </c>
      <c r="I196" s="40">
        <f t="shared" si="0"/>
      </c>
      <c r="J196" s="17">
        <f t="shared" si="1"/>
        <v>0</v>
      </c>
      <c r="L196" s="16"/>
      <c r="M196" s="12"/>
      <c r="N196" s="12"/>
      <c r="O196" s="12"/>
    </row>
    <row r="197" spans="1:15" ht="12">
      <c r="A197" s="6">
        <v>5</v>
      </c>
      <c r="B197" s="115" t="s">
        <v>395</v>
      </c>
      <c r="C197" s="37">
        <v>0</v>
      </c>
      <c r="D197" s="38" t="s">
        <v>47</v>
      </c>
      <c r="E197" s="39" t="s">
        <v>40</v>
      </c>
      <c r="F197" s="15">
        <v>0</v>
      </c>
      <c r="G197" s="39" t="s">
        <v>41</v>
      </c>
      <c r="H197" s="15">
        <v>0</v>
      </c>
      <c r="I197" s="40">
        <f t="shared" si="0"/>
      </c>
      <c r="J197" s="17">
        <f t="shared" si="1"/>
        <v>0</v>
      </c>
      <c r="L197" s="16"/>
      <c r="M197" s="12"/>
      <c r="N197" s="12"/>
      <c r="O197" s="12"/>
    </row>
    <row r="198" spans="1:15" ht="12">
      <c r="A198" s="6">
        <v>6</v>
      </c>
      <c r="B198" s="36" t="s">
        <v>39</v>
      </c>
      <c r="C198" s="37">
        <v>0</v>
      </c>
      <c r="D198" s="38" t="s">
        <v>47</v>
      </c>
      <c r="E198" s="39" t="s">
        <v>40</v>
      </c>
      <c r="F198" s="15">
        <v>0</v>
      </c>
      <c r="G198" s="39" t="s">
        <v>41</v>
      </c>
      <c r="H198" s="15">
        <v>0</v>
      </c>
      <c r="I198" s="40">
        <f t="shared" si="0"/>
      </c>
      <c r="J198" s="17">
        <f t="shared" si="1"/>
        <v>0</v>
      </c>
      <c r="L198" s="16"/>
      <c r="M198" s="12"/>
      <c r="N198" s="12"/>
      <c r="O198" s="12"/>
    </row>
    <row r="199" spans="2:15" ht="12">
      <c r="B199" s="42" t="s">
        <v>48</v>
      </c>
      <c r="L199" s="16"/>
      <c r="M199" s="12"/>
      <c r="N199" s="12"/>
      <c r="O199" s="12"/>
    </row>
    <row r="200" spans="2:15" ht="12">
      <c r="B200" s="42"/>
      <c r="L200" s="16"/>
      <c r="M200" s="12"/>
      <c r="N200" s="12"/>
      <c r="O200" s="12"/>
    </row>
    <row r="201" spans="9:15" ht="12">
      <c r="I201" s="39" t="str">
        <f>"Total "&amp;LOWER(B190)</f>
        <v>Total gastos de operación post-producción</v>
      </c>
      <c r="J201" s="17">
        <f>SUM(J193:J199)</f>
        <v>0</v>
      </c>
      <c r="L201" s="16"/>
      <c r="M201" s="12"/>
      <c r="N201" s="12"/>
      <c r="O201" s="12"/>
    </row>
    <row r="202" spans="2:15" ht="12">
      <c r="B202" s="32"/>
      <c r="C202" s="32"/>
      <c r="D202" s="32"/>
      <c r="E202" s="32"/>
      <c r="F202" s="32"/>
      <c r="G202" s="32"/>
      <c r="H202" s="32"/>
      <c r="I202" s="43"/>
      <c r="J202" s="44"/>
      <c r="L202" s="16"/>
      <c r="M202" s="12"/>
      <c r="N202" s="12"/>
      <c r="O202" s="12"/>
    </row>
    <row r="203" spans="1:15" ht="12">
      <c r="A203" s="8" t="s">
        <v>77</v>
      </c>
      <c r="B203" s="9" t="str">
        <f>"Gastos de difusión en la etapa de "&amp;LOWER($F$13)</f>
        <v>Gastos de difusión en la etapa de post-producción</v>
      </c>
      <c r="L203" s="16"/>
      <c r="M203" s="12"/>
      <c r="N203" s="12"/>
      <c r="O203" s="12"/>
    </row>
    <row r="204" spans="2:15" ht="12">
      <c r="B204" s="121" t="str">
        <f>"* Gastos asociados a las actividades de difusión del proyecto en la etapa de "&amp;LOWER($F$13)</f>
        <v>* Gastos asociados a las actividades de difusión del proyecto en la etapa de post-producción</v>
      </c>
      <c r="C204" s="121"/>
      <c r="D204" s="121"/>
      <c r="E204" s="121"/>
      <c r="L204" s="16"/>
      <c r="M204" s="12"/>
      <c r="N204" s="12"/>
      <c r="O204" s="12"/>
    </row>
    <row r="205" spans="2:15" ht="12">
      <c r="B205" s="14"/>
      <c r="L205" s="16"/>
      <c r="M205" s="12"/>
      <c r="N205" s="12"/>
      <c r="O205" s="12"/>
    </row>
    <row r="206" spans="1:15" ht="12">
      <c r="A206" s="6">
        <v>1</v>
      </c>
      <c r="B206" s="36" t="s">
        <v>91</v>
      </c>
      <c r="C206" s="37">
        <v>0</v>
      </c>
      <c r="D206" s="38" t="s">
        <v>47</v>
      </c>
      <c r="E206" s="39" t="s">
        <v>40</v>
      </c>
      <c r="F206" s="15">
        <v>0</v>
      </c>
      <c r="G206" s="39" t="s">
        <v>41</v>
      </c>
      <c r="H206" s="15">
        <v>0</v>
      </c>
      <c r="I206" s="40">
        <f>IF(H206+F206=0,"","= "&amp;ROUNDDOWN((H206/(F206)*100),0)&amp;"% del Neto / "&amp;ROUNDDOWN((H206/(H206+F206)*100),0)&amp;"% del Bruto")</f>
      </c>
      <c r="J206" s="17">
        <f>C206*(F206+H206)</f>
        <v>0</v>
      </c>
      <c r="L206" s="16"/>
      <c r="M206" s="12"/>
      <c r="N206" s="12"/>
      <c r="O206" s="12"/>
    </row>
    <row r="207" spans="1:15" ht="12">
      <c r="A207" s="6">
        <v>2</v>
      </c>
      <c r="B207" s="117" t="s">
        <v>412</v>
      </c>
      <c r="C207" s="37">
        <v>0</v>
      </c>
      <c r="D207" s="38" t="s">
        <v>47</v>
      </c>
      <c r="E207" s="39" t="s">
        <v>40</v>
      </c>
      <c r="F207" s="15">
        <v>0</v>
      </c>
      <c r="G207" s="39" t="s">
        <v>41</v>
      </c>
      <c r="H207" s="15">
        <v>0</v>
      </c>
      <c r="I207" s="40">
        <f>IF(H207+F207=0,"","= "&amp;ROUNDDOWN((H207/(F207)*100),0)&amp;"% del Neto / "&amp;ROUNDDOWN((H207/(H207+F207)*100),0)&amp;"% del Bruto")</f>
      </c>
      <c r="J207" s="17">
        <f>C207*(F207+H207)</f>
        <v>0</v>
      </c>
      <c r="L207" s="16"/>
      <c r="M207" s="12"/>
      <c r="N207" s="12"/>
      <c r="O207" s="12"/>
    </row>
    <row r="208" spans="1:15" ht="12">
      <c r="A208" s="6">
        <v>3</v>
      </c>
      <c r="B208" s="36" t="s">
        <v>39</v>
      </c>
      <c r="C208" s="37">
        <v>0</v>
      </c>
      <c r="D208" s="38" t="s">
        <v>47</v>
      </c>
      <c r="E208" s="39" t="s">
        <v>40</v>
      </c>
      <c r="F208" s="15">
        <v>0</v>
      </c>
      <c r="G208" s="39" t="s">
        <v>41</v>
      </c>
      <c r="H208" s="15">
        <v>0</v>
      </c>
      <c r="I208" s="40">
        <f>IF(H208+F208=0,"","= "&amp;ROUNDDOWN((H208/(F208)*100),0)&amp;"% del Neto / "&amp;ROUNDDOWN((H208/(H208+F208)*100),0)&amp;"% del Bruto")</f>
      </c>
      <c r="J208" s="17">
        <f>C208*(F208+H208)</f>
        <v>0</v>
      </c>
      <c r="L208" s="16"/>
      <c r="M208" s="12"/>
      <c r="N208" s="12"/>
      <c r="O208" s="12"/>
    </row>
    <row r="209" spans="2:15" ht="12">
      <c r="B209" s="42" t="s">
        <v>48</v>
      </c>
      <c r="L209" s="16"/>
      <c r="M209" s="12"/>
      <c r="N209" s="12"/>
      <c r="O209" s="12"/>
    </row>
    <row r="210" spans="2:15" ht="12">
      <c r="B210" s="42"/>
      <c r="L210" s="16"/>
      <c r="M210" s="12"/>
      <c r="N210" s="12"/>
      <c r="O210" s="12"/>
    </row>
    <row r="211" spans="9:15" ht="12">
      <c r="I211" s="39" t="str">
        <f>"Total "&amp;LOWER(B203)</f>
        <v>Total gastos de difusión en la etapa de post-producción</v>
      </c>
      <c r="J211" s="17">
        <f>SUM(J206:J209)</f>
        <v>0</v>
      </c>
      <c r="L211" s="16"/>
      <c r="M211" s="12"/>
      <c r="N211" s="12"/>
      <c r="O211" s="12"/>
    </row>
    <row r="212" spans="2:15" ht="12">
      <c r="B212" s="32"/>
      <c r="C212" s="32"/>
      <c r="D212" s="32"/>
      <c r="E212" s="32"/>
      <c r="F212" s="32"/>
      <c r="G212" s="32"/>
      <c r="H212" s="32"/>
      <c r="I212" s="32"/>
      <c r="J212" s="32"/>
      <c r="L212" s="16"/>
      <c r="M212" s="12"/>
      <c r="N212" s="12"/>
      <c r="O212" s="12"/>
    </row>
    <row r="213" spans="1:15" ht="12">
      <c r="A213" s="8" t="s">
        <v>78</v>
      </c>
      <c r="B213" s="9" t="str">
        <f>"Otros "&amp;LOWER($F$13)</f>
        <v>Otros post-producción</v>
      </c>
      <c r="L213" s="100"/>
      <c r="M213" s="12"/>
      <c r="N213" s="12"/>
      <c r="O213" s="12"/>
    </row>
    <row r="214" spans="2:15" ht="12">
      <c r="B214" s="51" t="str">
        <f>"* Otros gastos de la etapa de "&amp;LOWER($F$13)</f>
        <v>* Otros gastos de la etapa de post-producción</v>
      </c>
      <c r="L214" s="16"/>
      <c r="M214" s="12"/>
      <c r="N214" s="12"/>
      <c r="O214" s="12"/>
    </row>
    <row r="215" spans="2:15" ht="12">
      <c r="B215" s="14"/>
      <c r="L215" s="16"/>
      <c r="M215" s="12"/>
      <c r="N215" s="12"/>
      <c r="O215" s="12"/>
    </row>
    <row r="216" spans="1:15" ht="12">
      <c r="A216" s="6">
        <v>1</v>
      </c>
      <c r="B216" s="36" t="s">
        <v>39</v>
      </c>
      <c r="C216" s="37">
        <v>0</v>
      </c>
      <c r="D216" s="38" t="s">
        <v>47</v>
      </c>
      <c r="E216" s="39" t="s">
        <v>40</v>
      </c>
      <c r="F216" s="15">
        <v>0</v>
      </c>
      <c r="G216" s="39" t="s">
        <v>41</v>
      </c>
      <c r="H216" s="15">
        <v>0</v>
      </c>
      <c r="I216" s="40">
        <f>IF(H216+F216=0,"","= "&amp;ROUNDDOWN((H216/(F216)*100),0)&amp;"% del Neto / "&amp;ROUNDDOWN((H216/(H216+F216)*100),0)&amp;"% del Bruto")</f>
      </c>
      <c r="J216" s="17">
        <f>C216*(F216+H216)</f>
        <v>0</v>
      </c>
      <c r="L216" s="16"/>
      <c r="M216" s="12"/>
      <c r="N216" s="12"/>
      <c r="O216" s="12"/>
    </row>
    <row r="217" spans="2:15" ht="12">
      <c r="B217" s="42" t="s">
        <v>48</v>
      </c>
      <c r="L217" s="16"/>
      <c r="M217" s="12"/>
      <c r="N217" s="12"/>
      <c r="O217" s="12"/>
    </row>
    <row r="218" spans="2:15" ht="12">
      <c r="B218" s="42"/>
      <c r="L218" s="16"/>
      <c r="M218" s="12"/>
      <c r="N218" s="12"/>
      <c r="O218" s="12"/>
    </row>
    <row r="219" spans="9:15" ht="12">
      <c r="I219" s="39" t="str">
        <f>"Total "&amp;LOWER(B213)</f>
        <v>Total otros post-producción</v>
      </c>
      <c r="J219" s="17">
        <f>SUM(J216:J217)</f>
        <v>0</v>
      </c>
      <c r="L219" s="16"/>
      <c r="M219" s="12"/>
      <c r="N219" s="12"/>
      <c r="O219" s="12"/>
    </row>
    <row r="220" spans="2:15" ht="12">
      <c r="B220" s="32"/>
      <c r="C220" s="32"/>
      <c r="D220" s="32"/>
      <c r="E220" s="32"/>
      <c r="F220" s="32"/>
      <c r="G220" s="32"/>
      <c r="H220" s="32"/>
      <c r="I220" s="32"/>
      <c r="J220" s="32"/>
      <c r="L220" s="16"/>
      <c r="M220" s="12"/>
      <c r="N220" s="12"/>
      <c r="O220" s="12"/>
    </row>
    <row r="221" spans="12:15" ht="12">
      <c r="L221" s="16"/>
      <c r="M221" s="12"/>
      <c r="N221" s="12"/>
      <c r="O221" s="12"/>
    </row>
    <row r="222" spans="7:15" ht="12.75">
      <c r="G222" s="45"/>
      <c r="H222" s="45"/>
      <c r="I222" s="46" t="str">
        <f>"Total etapa de "&amp;LOWER($F$12)&amp;" en pesos chilenos"</f>
        <v>Total etapa de producción (rodaje) en pesos chilenos</v>
      </c>
      <c r="J222" s="47">
        <f>SUM(J219+J211+J201+J188)</f>
        <v>0</v>
      </c>
      <c r="L222" s="16"/>
      <c r="M222" s="12"/>
      <c r="N222" s="12"/>
      <c r="O222" s="12"/>
    </row>
    <row r="223" spans="7:15" ht="12.75">
      <c r="G223" s="45"/>
      <c r="H223" s="45"/>
      <c r="I223" s="48" t="s">
        <v>36</v>
      </c>
      <c r="J223" s="49">
        <f>J222/$I$7</f>
        <v>0</v>
      </c>
      <c r="L223" s="12"/>
      <c r="M223" s="12"/>
      <c r="N223" s="12"/>
      <c r="O223" s="12"/>
    </row>
    <row r="224" spans="12:15" ht="12.75" thickBot="1">
      <c r="L224" s="12"/>
      <c r="M224" s="12"/>
      <c r="N224" s="12"/>
      <c r="O224" s="12"/>
    </row>
    <row r="225" spans="2:10" ht="12">
      <c r="B225" s="21"/>
      <c r="C225" s="22"/>
      <c r="D225" s="22"/>
      <c r="E225" s="22"/>
      <c r="F225" s="22"/>
      <c r="G225" s="22"/>
      <c r="H225" s="22"/>
      <c r="I225" s="22"/>
      <c r="J225" s="23"/>
    </row>
    <row r="226" spans="1:15" ht="12">
      <c r="A226" s="8" t="s">
        <v>19</v>
      </c>
      <c r="B226" s="24" t="str">
        <f>"Etapa de "&amp;LOWER(F14)</f>
        <v>Etapa de promoción y distribución</v>
      </c>
      <c r="C226" s="25"/>
      <c r="D226" s="26"/>
      <c r="E226" s="26"/>
      <c r="F226" s="26"/>
      <c r="G226" s="26"/>
      <c r="H226" s="26"/>
      <c r="I226" s="27"/>
      <c r="J226" s="28"/>
      <c r="L226" s="10" t="s">
        <v>366</v>
      </c>
      <c r="M226" s="9"/>
      <c r="N226" s="9"/>
      <c r="O226" s="9"/>
    </row>
    <row r="227" spans="2:15" ht="12.75" thickBot="1">
      <c r="B227" s="29"/>
      <c r="C227" s="30"/>
      <c r="D227" s="30"/>
      <c r="E227" s="30"/>
      <c r="F227" s="30"/>
      <c r="G227" s="30"/>
      <c r="H227" s="30"/>
      <c r="I227" s="30"/>
      <c r="J227" s="31"/>
      <c r="L227" s="50" t="s">
        <v>422</v>
      </c>
      <c r="M227" s="14"/>
      <c r="N227" s="14"/>
      <c r="O227" s="14"/>
    </row>
    <row r="228" spans="12:15" ht="12">
      <c r="L228" s="16"/>
      <c r="M228" s="12"/>
      <c r="N228" s="12"/>
      <c r="O228" s="12"/>
    </row>
    <row r="229" spans="2:15" ht="12">
      <c r="B229" s="8" t="s">
        <v>51</v>
      </c>
      <c r="L229" s="16"/>
      <c r="M229" s="12"/>
      <c r="N229" s="12"/>
      <c r="O229" s="12"/>
    </row>
    <row r="230" spans="1:15" ht="12">
      <c r="A230" s="6">
        <v>1</v>
      </c>
      <c r="B230" s="11" t="s">
        <v>362</v>
      </c>
      <c r="C230" s="120">
        <v>0</v>
      </c>
      <c r="D230" s="120"/>
      <c r="L230" s="16"/>
      <c r="M230" s="12"/>
      <c r="N230" s="12"/>
      <c r="O230" s="12"/>
    </row>
    <row r="231" spans="1:15" ht="12">
      <c r="A231" s="6">
        <v>2</v>
      </c>
      <c r="B231" s="11" t="s">
        <v>363</v>
      </c>
      <c r="C231" s="120">
        <v>0</v>
      </c>
      <c r="D231" s="120"/>
      <c r="L231" s="16"/>
      <c r="M231" s="12"/>
      <c r="N231" s="12"/>
      <c r="O231" s="12"/>
    </row>
    <row r="232" spans="1:15" ht="12">
      <c r="A232" s="6">
        <v>3</v>
      </c>
      <c r="B232" s="11" t="s">
        <v>364</v>
      </c>
      <c r="C232" s="120">
        <v>0</v>
      </c>
      <c r="D232" s="120"/>
      <c r="L232" s="16"/>
      <c r="M232" s="12"/>
      <c r="N232" s="12"/>
      <c r="O232" s="12"/>
    </row>
    <row r="233" spans="1:15" ht="12">
      <c r="A233" s="6">
        <v>4</v>
      </c>
      <c r="B233" s="11" t="s">
        <v>365</v>
      </c>
      <c r="C233" s="120">
        <v>0</v>
      </c>
      <c r="D233" s="120"/>
      <c r="L233" s="16"/>
      <c r="M233" s="12"/>
      <c r="N233" s="12"/>
      <c r="O233" s="12"/>
    </row>
    <row r="234" spans="1:15" ht="12">
      <c r="A234" s="6">
        <v>5</v>
      </c>
      <c r="B234" s="11" t="s">
        <v>35</v>
      </c>
      <c r="C234" s="120">
        <v>0</v>
      </c>
      <c r="D234" s="120"/>
      <c r="L234" s="16"/>
      <c r="M234" s="12"/>
      <c r="N234" s="12"/>
      <c r="O234" s="12"/>
    </row>
    <row r="235" spans="2:15" ht="12">
      <c r="B235" s="32"/>
      <c r="C235" s="32"/>
      <c r="D235" s="32"/>
      <c r="E235" s="32"/>
      <c r="F235" s="32"/>
      <c r="G235" s="32"/>
      <c r="H235" s="32"/>
      <c r="I235" s="32"/>
      <c r="J235" s="32"/>
      <c r="L235" s="16"/>
      <c r="M235" s="12"/>
      <c r="N235" s="12"/>
      <c r="O235" s="12"/>
    </row>
    <row r="236" spans="12:15" ht="12">
      <c r="L236" s="16"/>
      <c r="M236" s="12"/>
      <c r="N236" s="12"/>
      <c r="O236" s="12"/>
    </row>
    <row r="237" spans="7:15" ht="12.75">
      <c r="G237" s="45"/>
      <c r="H237" s="45"/>
      <c r="I237" s="46" t="str">
        <f>"Total etapa de "&amp;LOWER(F14)&amp;" en pesos chilenos"</f>
        <v>Total etapa de promoción y distribución en pesos chilenos</v>
      </c>
      <c r="J237" s="47">
        <f>SUM(C230:D234)</f>
        <v>0</v>
      </c>
      <c r="L237" s="12"/>
      <c r="M237" s="12"/>
      <c r="N237" s="12"/>
      <c r="O237" s="12"/>
    </row>
    <row r="238" spans="7:15" ht="12.75">
      <c r="G238" s="45"/>
      <c r="H238" s="45"/>
      <c r="I238" s="48" t="s">
        <v>36</v>
      </c>
      <c r="J238" s="49">
        <f>J237/$I$7</f>
        <v>0</v>
      </c>
      <c r="L238" s="12"/>
      <c r="M238" s="12"/>
      <c r="N238" s="12"/>
      <c r="O238" s="12"/>
    </row>
    <row r="239" ht="12"/>
    <row r="240" ht="12"/>
    <row r="241" ht="12"/>
    <row r="242" ht="12"/>
    <row r="243" ht="12"/>
    <row r="244" ht="12"/>
    <row r="245" ht="12"/>
    <row r="246" ht="12"/>
    <row r="247" ht="12"/>
    <row r="248" ht="12"/>
    <row r="249" ht="12"/>
    <row r="250" ht="12"/>
    <row r="251" ht="12"/>
    <row r="252" ht="12"/>
    <row r="253" ht="12"/>
    <row r="254" ht="12"/>
    <row r="255" ht="12"/>
    <row r="256" ht="12"/>
    <row r="257" ht="12"/>
    <row r="258" ht="12"/>
    <row r="259" ht="12"/>
    <row r="260" ht="12"/>
    <row r="261" ht="12"/>
    <row r="262" ht="12"/>
    <row r="263" ht="12"/>
    <row r="264" ht="12"/>
    <row r="265" ht="12"/>
    <row r="266" ht="12"/>
    <row r="267" ht="12"/>
    <row r="268" ht="12"/>
    <row r="269" ht="12"/>
    <row r="270" ht="12"/>
    <row r="271" ht="12"/>
    <row r="272" ht="12"/>
    <row r="273" ht="12"/>
    <row r="274" ht="12"/>
    <row r="275" ht="12"/>
    <row r="276" ht="12"/>
    <row r="277" ht="12"/>
    <row r="278" ht="12"/>
    <row r="279" ht="12"/>
    <row r="280" ht="12"/>
    <row r="281" ht="12"/>
    <row r="282" ht="12"/>
    <row r="283" ht="12"/>
    <row r="284" ht="12"/>
    <row r="285" ht="12"/>
    <row r="286" ht="12"/>
    <row r="287" ht="12"/>
    <row r="288" ht="12"/>
    <row r="289" ht="12"/>
    <row r="290" ht="12"/>
    <row r="291" ht="12"/>
    <row r="292" ht="12"/>
    <row r="293" ht="12"/>
    <row r="294" ht="12"/>
    <row r="295" ht="12"/>
    <row r="296" ht="12"/>
    <row r="297" ht="12"/>
    <row r="298" ht="12"/>
    <row r="299" ht="12"/>
    <row r="300" ht="12"/>
    <row r="301" ht="12"/>
    <row r="302" ht="12"/>
    <row r="303" ht="12"/>
    <row r="304" ht="12"/>
    <row r="305" ht="12"/>
    <row r="306" ht="12"/>
    <row r="307" ht="12"/>
    <row r="308" ht="12"/>
    <row r="309" ht="12"/>
    <row r="310" ht="12"/>
  </sheetData>
  <sheetProtection/>
  <mergeCells count="67">
    <mergeCell ref="B30:J30"/>
    <mergeCell ref="L49:L50"/>
    <mergeCell ref="L6:L7"/>
    <mergeCell ref="L64:L65"/>
    <mergeCell ref="C21:D21"/>
    <mergeCell ref="B37:J37"/>
    <mergeCell ref="B36:J36"/>
    <mergeCell ref="B32:J32"/>
    <mergeCell ref="B31:J31"/>
    <mergeCell ref="C11:D11"/>
    <mergeCell ref="B181:J181"/>
    <mergeCell ref="B94:J94"/>
    <mergeCell ref="B141:H141"/>
    <mergeCell ref="G143:H143"/>
    <mergeCell ref="G144:H144"/>
    <mergeCell ref="B40:J40"/>
    <mergeCell ref="B41:J41"/>
    <mergeCell ref="B44:J44"/>
    <mergeCell ref="B66:F66"/>
    <mergeCell ref="C12:D12"/>
    <mergeCell ref="C13:D13"/>
    <mergeCell ref="C14:D14"/>
    <mergeCell ref="C17:D17"/>
    <mergeCell ref="C18:D18"/>
    <mergeCell ref="C6:D6"/>
    <mergeCell ref="C7:D7"/>
    <mergeCell ref="C8:D8"/>
    <mergeCell ref="C9:D9"/>
    <mergeCell ref="C10:D10"/>
    <mergeCell ref="C19:D19"/>
    <mergeCell ref="G133:H133"/>
    <mergeCell ref="C54:D54"/>
    <mergeCell ref="B45:J45"/>
    <mergeCell ref="B93:E93"/>
    <mergeCell ref="B104:G104"/>
    <mergeCell ref="B129:F129"/>
    <mergeCell ref="C52:D52"/>
    <mergeCell ref="C23:D23"/>
    <mergeCell ref="C24:D24"/>
    <mergeCell ref="G134:H134"/>
    <mergeCell ref="G185:H185"/>
    <mergeCell ref="G184:H184"/>
    <mergeCell ref="G132:H132"/>
    <mergeCell ref="C22:D22"/>
    <mergeCell ref="C20:D20"/>
    <mergeCell ref="B29:J29"/>
    <mergeCell ref="G97:H97"/>
    <mergeCell ref="B33:J33"/>
    <mergeCell ref="C53:D53"/>
    <mergeCell ref="C55:D55"/>
    <mergeCell ref="C56:D56"/>
    <mergeCell ref="C233:D233"/>
    <mergeCell ref="B152:E152"/>
    <mergeCell ref="G146:H146"/>
    <mergeCell ref="G98:H98"/>
    <mergeCell ref="B204:E204"/>
    <mergeCell ref="C232:D232"/>
    <mergeCell ref="G96:H96"/>
    <mergeCell ref="G131:H131"/>
    <mergeCell ref="C234:D234"/>
    <mergeCell ref="C231:D231"/>
    <mergeCell ref="C230:D230"/>
    <mergeCell ref="B191:E191"/>
    <mergeCell ref="B180:E180"/>
    <mergeCell ref="G135:H135"/>
    <mergeCell ref="G183:H183"/>
    <mergeCell ref="G145:H145"/>
  </mergeCells>
  <conditionalFormatting sqref="L226:O227 B3:D18 L48:O49 L59:O60 M50:O58 M228:O236 A131:A135 K131:K135 A186:K190 A183:A185 K183:K185 A99:K103 A136:K139 A94:A95 A93:B93 A104:B104 H104:K104 A130:K130 A129:B129 G129:K129 A152:B152 F152:K152 A182:K182 A180:B180 F180:K180 A191:B191 F191:K191 A204:B204 F204:K204 B19:C24 B26:D28 E23:J28 K3:K45 L5:O6 L237:O65536 A3:A45 M96:IV98 E3:J7 F8:J8 A96:F98 A192:K203 P1:IV60 J96:K98 F93:K93 F95:K95 K94 K181 A181 A150:K151 A139:IV139 L8:O46 M7:O7 E22 E9:J9 E10:E15 F11:J16 E17:E20 F18:J21 A89:K92 L90:O124 A105:K128 L126:O139 P89:IV139 L150:O175 G88:IV88 A88:B88 A76:IV79 A46:K60 A81:IV87 M80:IV80 A153:K179 P150:IV65536 L177:O224 A205:K65536">
    <cfRule type="cellIs" priority="339" dxfId="4" operator="equal" stopIfTrue="1">
      <formula>"* Para agregar un nuevo ítem: inserte una nueva fila encima de ésta. Luego copie la fila completa del ítem anterior, péguela en la nueva fila y adapte la información de cada campo según corresponda al nuevo ítem que está ingresando."</formula>
    </cfRule>
    <cfRule type="cellIs" priority="340" dxfId="2" operator="equal" stopIfTrue="1">
      <formula>"Reemplace este texto por el nombre del ítem"</formula>
    </cfRule>
    <cfRule type="cellIs" priority="341" dxfId="2" operator="equal" stopIfTrue="1">
      <formula>"(seleccione unidad de medida)"</formula>
    </cfRule>
  </conditionalFormatting>
  <conditionalFormatting sqref="J29 B29:C30 D29 B45:C45 H45:J45 B33:C39 B42:B43 H33:J39 B36:D37">
    <cfRule type="cellIs" priority="342" dxfId="128" operator="equal" stopIfTrue="1">
      <formula>"Reemplace este texto por el nombre del ítem"</formula>
    </cfRule>
  </conditionalFormatting>
  <conditionalFormatting sqref="J29 B29:C30 D29 B45:C45 H45:J45 B33:C39 B42:B43 H33:J39 B36:D37">
    <cfRule type="cellIs" priority="343" dxfId="128" operator="equal" stopIfTrue="1">
      <formula>"Reemplace este texto por el nombre de la actividad/cargo"</formula>
    </cfRule>
  </conditionalFormatting>
  <conditionalFormatting sqref="F29:J29 B29:D30 H33:J39 B45:D45 H45:J45 B42:B43 F36:J37 B33:D39">
    <cfRule type="cellIs" priority="344" dxfId="2" operator="equal" stopIfTrue="1">
      <formula>"(seleccione unidad de medida)"</formula>
    </cfRule>
  </conditionalFormatting>
  <conditionalFormatting sqref="H31:J32 B31:C32">
    <cfRule type="cellIs" priority="334" dxfId="128" operator="equal" stopIfTrue="1">
      <formula>"Reemplace este texto por el nombre del ítem"</formula>
    </cfRule>
  </conditionalFormatting>
  <conditionalFormatting sqref="H31:J32 B31:C32">
    <cfRule type="cellIs" priority="335" dxfId="128" operator="equal" stopIfTrue="1">
      <formula>"Reemplace este texto por el nombre de la actividad/cargo"</formula>
    </cfRule>
  </conditionalFormatting>
  <conditionalFormatting sqref="H31:J32 B31:D32">
    <cfRule type="cellIs" priority="336" dxfId="2" operator="equal" stopIfTrue="1">
      <formula>"(seleccione unidad de medida)"</formula>
    </cfRule>
  </conditionalFormatting>
  <conditionalFormatting sqref="L8:L25 L92:L121 L128:L139 L150:L172 L76:L79 L81:L88 L179:L222">
    <cfRule type="notContainsBlanks" priority="330" dxfId="1" stopIfTrue="1">
      <formula>LEN(TRIM(L8))&gt;0</formula>
    </cfRule>
  </conditionalFormatting>
  <conditionalFormatting sqref="L51:L58">
    <cfRule type="cellIs" priority="327" dxfId="4" operator="equal" stopIfTrue="1">
      <formula>"* Para agregar un nuevo ítem: inserte una nueva fila encima de ésta. Luego copie la fila completa del ítem anterior, péguela en la nueva fila y adapte la información de cada campo según corresponda al nuevo ítem que está ingresando."</formula>
    </cfRule>
    <cfRule type="cellIs" priority="328" dxfId="2" operator="equal" stopIfTrue="1">
      <formula>"Reemplace este texto por el nombre del ítem"</formula>
    </cfRule>
    <cfRule type="cellIs" priority="329" dxfId="2" operator="equal" stopIfTrue="1">
      <formula>"(seleccione unidad de medida)"</formula>
    </cfRule>
  </conditionalFormatting>
  <conditionalFormatting sqref="L51:L58">
    <cfRule type="notContainsBlanks" priority="326" dxfId="1" stopIfTrue="1">
      <formula>LEN(TRIM(L51))&gt;0</formula>
    </cfRule>
  </conditionalFormatting>
  <conditionalFormatting sqref="L51:L58">
    <cfRule type="notContainsBlanks" priority="325" dxfId="1" stopIfTrue="1">
      <formula>LEN(TRIM(L51))&gt;0</formula>
    </cfRule>
  </conditionalFormatting>
  <conditionalFormatting sqref="L150">
    <cfRule type="notContainsBlanks" priority="315" dxfId="1" stopIfTrue="1">
      <formula>LEN(TRIM(L150))&gt;0</formula>
    </cfRule>
  </conditionalFormatting>
  <conditionalFormatting sqref="L206:L222">
    <cfRule type="notContainsBlanks" priority="306" dxfId="1" stopIfTrue="1">
      <formula>LEN(TRIM(L206))&gt;0</formula>
    </cfRule>
  </conditionalFormatting>
  <conditionalFormatting sqref="L228:L236">
    <cfRule type="cellIs" priority="303" dxfId="4" operator="equal" stopIfTrue="1">
      <formula>"* Para agregar un nuevo ítem: inserte una nueva fila encima de ésta. Luego copie la fila completa del ítem anterior, péguela en la nueva fila y adapte la información de cada campo según corresponda al nuevo ítem que está ingresando."</formula>
    </cfRule>
    <cfRule type="cellIs" priority="304" dxfId="2" operator="equal" stopIfTrue="1">
      <formula>"Reemplace este texto por el nombre del ítem"</formula>
    </cfRule>
    <cfRule type="cellIs" priority="305" dxfId="2" operator="equal" stopIfTrue="1">
      <formula>"(seleccione unidad de medida)"</formula>
    </cfRule>
  </conditionalFormatting>
  <conditionalFormatting sqref="L228:L236">
    <cfRule type="notContainsBlanks" priority="302" dxfId="1" stopIfTrue="1">
      <formula>LEN(TRIM(L228))&gt;0</formula>
    </cfRule>
  </conditionalFormatting>
  <conditionalFormatting sqref="L228:L236">
    <cfRule type="notContainsBlanks" priority="301" dxfId="1" stopIfTrue="1">
      <formula>LEN(TRIM(L228))&gt;0</formula>
    </cfRule>
  </conditionalFormatting>
  <conditionalFormatting sqref="A131:A135 K131:IV135 A186:IV190 A183:A185 K183:IV185 A99:IV103 A94:A95 A93:B93 A104:B104 H104:IV104 A130:IV130 A129:B129 G129:IV129 A152:B152 F152:IV152 A182:IV182 A180:B180 F180:IV180 A191:B191 F191:IV191 A204:B204 F204:IV204 E23:IV25 B19:C24 A19:A25 A3:IV6 A8:D8 F8:IV8 K40:IV44 A42:B43 A44 A40:A41 A96:F98 A26:IV39 A192:IV203 J96:IV98 F93:IV93 F95:IV95 K94:IV94 K181:IV181 A181 A150:IV151 A136:IV139 A45:IV49 A50:K50 M50:IV50 A7:K7 M7:IV7 E22 A9:IV9 A10:E18 E19:E20 K10:IV22 F11:J21 A89:IV92 A105:IV128 G88:IV88 A88:B88 A76:IV79 A51:IV60 A81:IV87 M80:IV80 A153:IV179 A205:IV65536">
    <cfRule type="cellIs" priority="292" dxfId="0" operator="equal" stopIfTrue="1">
      <formula>"Reemplace este texto por el nombre de la actividad/cargo"</formula>
    </cfRule>
  </conditionalFormatting>
  <conditionalFormatting sqref="H32:J32 B32:C32">
    <cfRule type="cellIs" priority="289" dxfId="128" operator="equal" stopIfTrue="1">
      <formula>"Reemplace este texto por el nombre del ítem"</formula>
    </cfRule>
  </conditionalFormatting>
  <conditionalFormatting sqref="H32:J32 B32:C32">
    <cfRule type="cellIs" priority="290" dxfId="128" operator="equal" stopIfTrue="1">
      <formula>"Reemplace este texto por el nombre de la actividad/cargo"</formula>
    </cfRule>
  </conditionalFormatting>
  <conditionalFormatting sqref="H32:J32 B32:D32">
    <cfRule type="cellIs" priority="291" dxfId="2" operator="equal" stopIfTrue="1">
      <formula>"(seleccione unidad de medida)"</formula>
    </cfRule>
  </conditionalFormatting>
  <conditionalFormatting sqref="I132:J135 B131:D135 F131:F135 J131">
    <cfRule type="cellIs" priority="261" dxfId="4" operator="equal" stopIfTrue="1">
      <formula>"* Para agregar un nuevo ítem: inserte una nueva fila encima de ésta. Luego copie la fila completa del ítem anterior, péguela en la nueva fila y adapte la información de cada campo según corresponda al nuevo ítem que está ingresando."</formula>
    </cfRule>
    <cfRule type="cellIs" priority="262" dxfId="2" operator="equal" stopIfTrue="1">
      <formula>"Reemplace este texto por el nombre del ítem"</formula>
    </cfRule>
    <cfRule type="cellIs" priority="263" dxfId="2" operator="equal" stopIfTrue="1">
      <formula>"(seleccione unidad de medida)"</formula>
    </cfRule>
  </conditionalFormatting>
  <conditionalFormatting sqref="I132:J135 B131:D135 F131:F135 J131">
    <cfRule type="cellIs" priority="260" dxfId="0" operator="equal" stopIfTrue="1">
      <formula>"Reemplace este texto por el nombre de la actividad/cargo"</formula>
    </cfRule>
  </conditionalFormatting>
  <conditionalFormatting sqref="B183:D185 J183:J185 F183:F185">
    <cfRule type="cellIs" priority="257" dxfId="4" operator="equal" stopIfTrue="1">
      <formula>"* Para agregar un nuevo ítem: inserte una nueva fila encima de ésta. Luego copie la fila completa del ítem anterior, péguela en la nueva fila y adapte la información de cada campo según corresponda al nuevo ítem que está ingresando."</formula>
    </cfRule>
    <cfRule type="cellIs" priority="258" dxfId="2" operator="equal" stopIfTrue="1">
      <formula>"Reemplace este texto por el nombre del ítem"</formula>
    </cfRule>
    <cfRule type="cellIs" priority="259" dxfId="2" operator="equal" stopIfTrue="1">
      <formula>"(seleccione unidad de medida)"</formula>
    </cfRule>
  </conditionalFormatting>
  <conditionalFormatting sqref="B183:D185 J183:J185 F183:F185">
    <cfRule type="cellIs" priority="256" dxfId="0" operator="equal" stopIfTrue="1">
      <formula>"Reemplace este texto por el nombre de la actividad/cargo"</formula>
    </cfRule>
  </conditionalFormatting>
  <conditionalFormatting sqref="G19:G20">
    <cfRule type="containsBlanks" priority="214" dxfId="154" stopIfTrue="1">
      <formula>LEN(TRIM(G19))=0</formula>
    </cfRule>
    <cfRule type="containsBlanks" priority="215" dxfId="156" stopIfTrue="1">
      <formula>LEN(TRIM(G19))=0</formula>
    </cfRule>
    <cfRule type="containsBlanks" priority="216" dxfId="156" stopIfTrue="1">
      <formula>LEN(TRIM(G19))=0</formula>
    </cfRule>
    <cfRule type="containsBlanks" priority="217" dxfId="197" stopIfTrue="1">
      <formula>LEN(TRIM(G19))=0</formula>
    </cfRule>
  </conditionalFormatting>
  <conditionalFormatting sqref="G19">
    <cfRule type="cellIs" priority="213" dxfId="154" operator="equal" stopIfTrue="1">
      <formula>0</formula>
    </cfRule>
  </conditionalFormatting>
  <conditionalFormatting sqref="G20">
    <cfRule type="cellIs" priority="212" dxfId="154" operator="equal" stopIfTrue="1">
      <formula>0</formula>
    </cfRule>
  </conditionalFormatting>
  <conditionalFormatting sqref="B41:J41">
    <cfRule type="cellIs" priority="200" dxfId="0" operator="equal" stopIfTrue="1">
      <formula>"Reemplace este texto por el nombre de la actividad/cargo"</formula>
    </cfRule>
  </conditionalFormatting>
  <conditionalFormatting sqref="H44:J44 B44:C44">
    <cfRule type="cellIs" priority="209" dxfId="128" operator="equal" stopIfTrue="1">
      <formula>"Reemplace este texto por el nombre del ítem"</formula>
    </cfRule>
  </conditionalFormatting>
  <conditionalFormatting sqref="H44:J44 B44:C44">
    <cfRule type="cellIs" priority="210" dxfId="128" operator="equal" stopIfTrue="1">
      <formula>"Reemplace este texto por el nombre de la actividad/cargo"</formula>
    </cfRule>
  </conditionalFormatting>
  <conditionalFormatting sqref="H44:J44 B44:D44">
    <cfRule type="cellIs" priority="211" dxfId="2" operator="equal" stopIfTrue="1">
      <formula>"(seleccione unidad de medida)"</formula>
    </cfRule>
  </conditionalFormatting>
  <conditionalFormatting sqref="B44:J44">
    <cfRule type="cellIs" priority="208" dxfId="0" operator="equal" stopIfTrue="1">
      <formula>"Reemplace este texto por el nombre de la actividad/cargo"</formula>
    </cfRule>
  </conditionalFormatting>
  <conditionalFormatting sqref="J40 B40:D40">
    <cfRule type="cellIs" priority="205" dxfId="128" operator="equal" stopIfTrue="1">
      <formula>"Reemplace este texto por el nombre del ítem"</formula>
    </cfRule>
  </conditionalFormatting>
  <conditionalFormatting sqref="J40 B40:D40">
    <cfRule type="cellIs" priority="206" dxfId="128" operator="equal" stopIfTrue="1">
      <formula>"Reemplace este texto por el nombre de la actividad/cargo"</formula>
    </cfRule>
  </conditionalFormatting>
  <conditionalFormatting sqref="F40:J40 B40:D40">
    <cfRule type="cellIs" priority="207" dxfId="2" operator="equal" stopIfTrue="1">
      <formula>"(seleccione unidad de medida)"</formula>
    </cfRule>
  </conditionalFormatting>
  <conditionalFormatting sqref="B40:J40">
    <cfRule type="cellIs" priority="204" dxfId="0" operator="equal" stopIfTrue="1">
      <formula>"Reemplace este texto por el nombre de la actividad/cargo"</formula>
    </cfRule>
  </conditionalFormatting>
  <conditionalFormatting sqref="J41 B41:D41">
    <cfRule type="cellIs" priority="201" dxfId="128" operator="equal" stopIfTrue="1">
      <formula>"Reemplace este texto por el nombre del ítem"</formula>
    </cfRule>
  </conditionalFormatting>
  <conditionalFormatting sqref="J41 B41:D41">
    <cfRule type="cellIs" priority="202" dxfId="128" operator="equal" stopIfTrue="1">
      <formula>"Reemplace este texto por el nombre de la actividad/cargo"</formula>
    </cfRule>
  </conditionalFormatting>
  <conditionalFormatting sqref="F41:J41 B41:D41">
    <cfRule type="cellIs" priority="203" dxfId="2" operator="equal" stopIfTrue="1">
      <formula>"(seleccione unidad de medida)"</formula>
    </cfRule>
  </conditionalFormatting>
  <conditionalFormatting sqref="E131:E135">
    <cfRule type="cellIs" priority="185" dxfId="4" operator="equal" stopIfTrue="1">
      <formula>"* Para agregar un nuevo ítem: inserte una nueva fila encima de ésta. Luego copie la fila completa del ítem anterior, péguela en la nueva fila y adapte la información de cada campo según corresponda al nuevo ítem que está ingresando."</formula>
    </cfRule>
    <cfRule type="cellIs" priority="186" dxfId="2" operator="equal" stopIfTrue="1">
      <formula>"Reemplace este texto por el nombre del ítem"</formula>
    </cfRule>
    <cfRule type="cellIs" priority="187" dxfId="2" operator="equal" stopIfTrue="1">
      <formula>"(seleccione unidad de medida)"</formula>
    </cfRule>
  </conditionalFormatting>
  <conditionalFormatting sqref="E131:E135">
    <cfRule type="cellIs" priority="184" dxfId="0" operator="equal" stopIfTrue="1">
      <formula>"Reemplace este texto por el nombre de la actividad/cargo"</formula>
    </cfRule>
  </conditionalFormatting>
  <conditionalFormatting sqref="E183:E185">
    <cfRule type="cellIs" priority="169" dxfId="4" operator="equal" stopIfTrue="1">
      <formula>"* Para agregar un nuevo ítem: inserte una nueva fila encima de ésta. Luego copie la fila completa del ítem anterior, péguela en la nueva fila y adapte la información de cada campo según corresponda al nuevo ítem que está ingresando."</formula>
    </cfRule>
    <cfRule type="cellIs" priority="170" dxfId="2" operator="equal" stopIfTrue="1">
      <formula>"Reemplace este texto por el nombre del ítem"</formula>
    </cfRule>
    <cfRule type="cellIs" priority="171" dxfId="2" operator="equal" stopIfTrue="1">
      <formula>"(seleccione unidad de medida)"</formula>
    </cfRule>
  </conditionalFormatting>
  <conditionalFormatting sqref="E183:E185">
    <cfRule type="cellIs" priority="168" dxfId="0" operator="equal" stopIfTrue="1">
      <formula>"Reemplace este texto por el nombre de la actividad/cargo"</formula>
    </cfRule>
  </conditionalFormatting>
  <conditionalFormatting sqref="G131:G135">
    <cfRule type="cellIs" priority="157" dxfId="4" operator="equal" stopIfTrue="1">
      <formula>"* Para agregar un nuevo ítem: inserte una nueva fila encima de ésta. Luego copie la fila completa del ítem anterior, péguela en la nueva fila y adapte la información de cada campo según corresponda al nuevo ítem que está ingresando."</formula>
    </cfRule>
    <cfRule type="cellIs" priority="158" dxfId="2" operator="equal" stopIfTrue="1">
      <formula>"Reemplace este texto por el nombre del ítem"</formula>
    </cfRule>
    <cfRule type="cellIs" priority="159" dxfId="2" operator="equal" stopIfTrue="1">
      <formula>"(seleccione unidad de medida)"</formula>
    </cfRule>
  </conditionalFormatting>
  <conditionalFormatting sqref="G131:G135">
    <cfRule type="cellIs" priority="156" dxfId="0" operator="equal" stopIfTrue="1">
      <formula>"Reemplace este texto por el nombre de la actividad/cargo"</formula>
    </cfRule>
  </conditionalFormatting>
  <conditionalFormatting sqref="H32:J32 B32:D32">
    <cfRule type="cellIs" priority="145" dxfId="128" operator="equal" stopIfTrue="1">
      <formula>"Reemplace este texto por el nombre del ítem"</formula>
    </cfRule>
  </conditionalFormatting>
  <conditionalFormatting sqref="H32:J32 B32:D32">
    <cfRule type="cellIs" priority="146" dxfId="128" operator="equal" stopIfTrue="1">
      <formula>"Reemplace este texto por el nombre de la actividad/cargo"</formula>
    </cfRule>
  </conditionalFormatting>
  <conditionalFormatting sqref="F32:J32 B32:D32">
    <cfRule type="cellIs" priority="147" dxfId="2" operator="equal" stopIfTrue="1">
      <formula>"(seleccione unidad de medida)"</formula>
    </cfRule>
  </conditionalFormatting>
  <conditionalFormatting sqref="G97">
    <cfRule type="cellIs" priority="142" dxfId="4" operator="equal" stopIfTrue="1">
      <formula>"* Para agregar un nuevo ítem: inserte una nueva fila encima de ésta. Luego copie la fila completa del ítem anterior, péguela en la nueva fila y adapte la información de cada campo según corresponda al nuevo ítem que está ingresando."</formula>
    </cfRule>
    <cfRule type="cellIs" priority="143" dxfId="2" operator="equal" stopIfTrue="1">
      <formula>"Reemplace este texto por el nombre del ítem"</formula>
    </cfRule>
    <cfRule type="cellIs" priority="144" dxfId="2" operator="equal" stopIfTrue="1">
      <formula>"(seleccione unidad de medida)"</formula>
    </cfRule>
  </conditionalFormatting>
  <conditionalFormatting sqref="G97">
    <cfRule type="cellIs" priority="141" dxfId="0" operator="equal" stopIfTrue="1">
      <formula>"Reemplace este texto por el nombre de la actividad/cargo"</formula>
    </cfRule>
  </conditionalFormatting>
  <conditionalFormatting sqref="G96">
    <cfRule type="cellIs" priority="138" dxfId="4" operator="equal" stopIfTrue="1">
      <formula>"* Para agregar un nuevo ítem: inserte una nueva fila encima de ésta. Luego copie la fila completa del ítem anterior, péguela en la nueva fila y adapte la información de cada campo según corresponda al nuevo ítem que está ingresando."</formula>
    </cfRule>
    <cfRule type="cellIs" priority="139" dxfId="2" operator="equal" stopIfTrue="1">
      <formula>"Reemplace este texto por el nombre del ítem"</formula>
    </cfRule>
    <cfRule type="cellIs" priority="140" dxfId="2" operator="equal" stopIfTrue="1">
      <formula>"(seleccione unidad de medida)"</formula>
    </cfRule>
  </conditionalFormatting>
  <conditionalFormatting sqref="G96">
    <cfRule type="cellIs" priority="137" dxfId="0" operator="equal" stopIfTrue="1">
      <formula>"Reemplace este texto por el nombre de la actividad/cargo"</formula>
    </cfRule>
  </conditionalFormatting>
  <conditionalFormatting sqref="G98">
    <cfRule type="cellIs" priority="134" dxfId="4" operator="equal" stopIfTrue="1">
      <formula>"* Para agregar un nuevo ítem: inserte una nueva fila encima de ésta. Luego copie la fila completa del ítem anterior, péguela en la nueva fila y adapte la información de cada campo según corresponda al nuevo ítem que está ingresando."</formula>
    </cfRule>
    <cfRule type="cellIs" priority="135" dxfId="2" operator="equal" stopIfTrue="1">
      <formula>"Reemplace este texto por el nombre del ítem"</formula>
    </cfRule>
    <cfRule type="cellIs" priority="136" dxfId="2" operator="equal" stopIfTrue="1">
      <formula>"(seleccione unidad de medida)"</formula>
    </cfRule>
  </conditionalFormatting>
  <conditionalFormatting sqref="G98">
    <cfRule type="cellIs" priority="133" dxfId="0" operator="equal" stopIfTrue="1">
      <formula>"Reemplace este texto por el nombre de la actividad/cargo"</formula>
    </cfRule>
  </conditionalFormatting>
  <conditionalFormatting sqref="I98">
    <cfRule type="cellIs" priority="130" dxfId="4" operator="equal" stopIfTrue="1">
      <formula>"* Para agregar un nuevo ítem: inserte una nueva fila encima de ésta. Luego copie la fila completa del ítem anterior, péguela en la nueva fila y adapte la información de cada campo según corresponda al nuevo ítem que está ingresando."</formula>
    </cfRule>
    <cfRule type="cellIs" priority="131" dxfId="2" operator="equal" stopIfTrue="1">
      <formula>"Reemplace este texto por el nombre del ítem"</formula>
    </cfRule>
    <cfRule type="cellIs" priority="132" dxfId="2" operator="equal" stopIfTrue="1">
      <formula>"(seleccione unidad de medida)"</formula>
    </cfRule>
  </conditionalFormatting>
  <conditionalFormatting sqref="I98">
    <cfRule type="cellIs" priority="129" dxfId="0" operator="equal" stopIfTrue="1">
      <formula>"Reemplace este texto por el nombre de la actividad/cargo"</formula>
    </cfRule>
  </conditionalFormatting>
  <conditionalFormatting sqref="I97">
    <cfRule type="cellIs" priority="126" dxfId="4" operator="equal" stopIfTrue="1">
      <formula>"* Para agregar un nuevo ítem: inserte una nueva fila encima de ésta. Luego copie la fila completa del ítem anterior, péguela en la nueva fila y adapte la información de cada campo según corresponda al nuevo ítem que está ingresando."</formula>
    </cfRule>
    <cfRule type="cellIs" priority="127" dxfId="2" operator="equal" stopIfTrue="1">
      <formula>"Reemplace este texto por el nombre del ítem"</formula>
    </cfRule>
    <cfRule type="cellIs" priority="128" dxfId="2" operator="equal" stopIfTrue="1">
      <formula>"(seleccione unidad de medida)"</formula>
    </cfRule>
  </conditionalFormatting>
  <conditionalFormatting sqref="I97">
    <cfRule type="cellIs" priority="125" dxfId="0" operator="equal" stopIfTrue="1">
      <formula>"Reemplace este texto por el nombre de la actividad/cargo"</formula>
    </cfRule>
  </conditionalFormatting>
  <conditionalFormatting sqref="I96">
    <cfRule type="cellIs" priority="122" dxfId="4" operator="equal" stopIfTrue="1">
      <formula>"* Para agregar un nuevo ítem: inserte una nueva fila encima de ésta. Luego copie la fila completa del ítem anterior, péguela en la nueva fila y adapte la información de cada campo según corresponda al nuevo ítem que está ingresando."</formula>
    </cfRule>
    <cfRule type="cellIs" priority="123" dxfId="2" operator="equal" stopIfTrue="1">
      <formula>"Reemplace este texto por el nombre del ítem"</formula>
    </cfRule>
    <cfRule type="cellIs" priority="124" dxfId="2" operator="equal" stopIfTrue="1">
      <formula>"(seleccione unidad de medida)"</formula>
    </cfRule>
  </conditionalFormatting>
  <conditionalFormatting sqref="I96">
    <cfRule type="cellIs" priority="121" dxfId="0" operator="equal" stopIfTrue="1">
      <formula>"Reemplace este texto por el nombre de la actividad/cargo"</formula>
    </cfRule>
  </conditionalFormatting>
  <conditionalFormatting sqref="B94:B95">
    <cfRule type="cellIs" priority="118" dxfId="4" operator="equal" stopIfTrue="1">
      <formula>"* Para agregar un nuevo ítem: inserte una nueva fila encima de ésta. Luego copie la fila completa del ítem anterior, péguela en la nueva fila y adapte la información de cada campo según corresponda al nuevo ítem que está ingresando."</formula>
    </cfRule>
    <cfRule type="cellIs" priority="119" dxfId="2" operator="equal" stopIfTrue="1">
      <formula>"Reemplace este texto por el nombre del ítem"</formula>
    </cfRule>
    <cfRule type="cellIs" priority="120" dxfId="2" operator="equal" stopIfTrue="1">
      <formula>"(seleccione unidad de medida)"</formula>
    </cfRule>
  </conditionalFormatting>
  <conditionalFormatting sqref="B94:B95">
    <cfRule type="cellIs" priority="117" dxfId="0" operator="equal" stopIfTrue="1">
      <formula>"Reemplace este texto por el nombre de la actividad/cargo"</formula>
    </cfRule>
  </conditionalFormatting>
  <conditionalFormatting sqref="G184">
    <cfRule type="cellIs" priority="114" dxfId="4" operator="equal" stopIfTrue="1">
      <formula>"* Para agregar un nuevo ítem: inserte una nueva fila encima de ésta. Luego copie la fila completa del ítem anterior, péguela en la nueva fila y adapte la información de cada campo según corresponda al nuevo ítem que está ingresando."</formula>
    </cfRule>
    <cfRule type="cellIs" priority="115" dxfId="2" operator="equal" stopIfTrue="1">
      <formula>"Reemplace este texto por el nombre del ítem"</formula>
    </cfRule>
    <cfRule type="cellIs" priority="116" dxfId="2" operator="equal" stopIfTrue="1">
      <formula>"(seleccione unidad de medida)"</formula>
    </cfRule>
  </conditionalFormatting>
  <conditionalFormatting sqref="G184">
    <cfRule type="cellIs" priority="113" dxfId="0" operator="equal" stopIfTrue="1">
      <formula>"Reemplace este texto por el nombre de la actividad/cargo"</formula>
    </cfRule>
  </conditionalFormatting>
  <conditionalFormatting sqref="G183">
    <cfRule type="cellIs" priority="110" dxfId="4" operator="equal" stopIfTrue="1">
      <formula>"* Para agregar un nuevo ítem: inserte una nueva fila encima de ésta. Luego copie la fila completa del ítem anterior, péguela en la nueva fila y adapte la información de cada campo según corresponda al nuevo ítem que está ingresando."</formula>
    </cfRule>
    <cfRule type="cellIs" priority="111" dxfId="2" operator="equal" stopIfTrue="1">
      <formula>"Reemplace este texto por el nombre del ítem"</formula>
    </cfRule>
    <cfRule type="cellIs" priority="112" dxfId="2" operator="equal" stopIfTrue="1">
      <formula>"(seleccione unidad de medida)"</formula>
    </cfRule>
  </conditionalFormatting>
  <conditionalFormatting sqref="G183">
    <cfRule type="cellIs" priority="109" dxfId="0" operator="equal" stopIfTrue="1">
      <formula>"Reemplace este texto por el nombre de la actividad/cargo"</formula>
    </cfRule>
  </conditionalFormatting>
  <conditionalFormatting sqref="G185">
    <cfRule type="cellIs" priority="106" dxfId="4" operator="equal" stopIfTrue="1">
      <formula>"* Para agregar un nuevo ítem: inserte una nueva fila encima de ésta. Luego copie la fila completa del ítem anterior, péguela en la nueva fila y adapte la información de cada campo según corresponda al nuevo ítem que está ingresando."</formula>
    </cfRule>
    <cfRule type="cellIs" priority="107" dxfId="2" operator="equal" stopIfTrue="1">
      <formula>"Reemplace este texto por el nombre del ítem"</formula>
    </cfRule>
    <cfRule type="cellIs" priority="108" dxfId="2" operator="equal" stopIfTrue="1">
      <formula>"(seleccione unidad de medida)"</formula>
    </cfRule>
  </conditionalFormatting>
  <conditionalFormatting sqref="G185">
    <cfRule type="cellIs" priority="105" dxfId="0" operator="equal" stopIfTrue="1">
      <formula>"Reemplace este texto por el nombre de la actividad/cargo"</formula>
    </cfRule>
  </conditionalFormatting>
  <conditionalFormatting sqref="I185">
    <cfRule type="cellIs" priority="102" dxfId="4" operator="equal" stopIfTrue="1">
      <formula>"* Para agregar un nuevo ítem: inserte una nueva fila encima de ésta. Luego copie la fila completa del ítem anterior, péguela en la nueva fila y adapte la información de cada campo según corresponda al nuevo ítem que está ingresando."</formula>
    </cfRule>
    <cfRule type="cellIs" priority="103" dxfId="2" operator="equal" stopIfTrue="1">
      <formula>"Reemplace este texto por el nombre del ítem"</formula>
    </cfRule>
    <cfRule type="cellIs" priority="104" dxfId="2" operator="equal" stopIfTrue="1">
      <formula>"(seleccione unidad de medida)"</formula>
    </cfRule>
  </conditionalFormatting>
  <conditionalFormatting sqref="I185">
    <cfRule type="cellIs" priority="101" dxfId="0" operator="equal" stopIfTrue="1">
      <formula>"Reemplace este texto por el nombre de la actividad/cargo"</formula>
    </cfRule>
  </conditionalFormatting>
  <conditionalFormatting sqref="I184">
    <cfRule type="cellIs" priority="98" dxfId="4" operator="equal" stopIfTrue="1">
      <formula>"* Para agregar un nuevo ítem: inserte una nueva fila encima de ésta. Luego copie la fila completa del ítem anterior, péguela en la nueva fila y adapte la información de cada campo según corresponda al nuevo ítem que está ingresando."</formula>
    </cfRule>
    <cfRule type="cellIs" priority="99" dxfId="2" operator="equal" stopIfTrue="1">
      <formula>"Reemplace este texto por el nombre del ítem"</formula>
    </cfRule>
    <cfRule type="cellIs" priority="100" dxfId="2" operator="equal" stopIfTrue="1">
      <formula>"(seleccione unidad de medida)"</formula>
    </cfRule>
  </conditionalFormatting>
  <conditionalFormatting sqref="I184">
    <cfRule type="cellIs" priority="97" dxfId="0" operator="equal" stopIfTrue="1">
      <formula>"Reemplace este texto por el nombre de la actividad/cargo"</formula>
    </cfRule>
  </conditionalFormatting>
  <conditionalFormatting sqref="I183">
    <cfRule type="cellIs" priority="94" dxfId="4" operator="equal" stopIfTrue="1">
      <formula>"* Para agregar un nuevo ítem: inserte una nueva fila encima de ésta. Luego copie la fila completa del ítem anterior, péguela en la nueva fila y adapte la información de cada campo según corresponda al nuevo ítem que está ingresando."</formula>
    </cfRule>
    <cfRule type="cellIs" priority="95" dxfId="2" operator="equal" stopIfTrue="1">
      <formula>"Reemplace este texto por el nombre del ítem"</formula>
    </cfRule>
    <cfRule type="cellIs" priority="96" dxfId="2" operator="equal" stopIfTrue="1">
      <formula>"(seleccione unidad de medida)"</formula>
    </cfRule>
  </conditionalFormatting>
  <conditionalFormatting sqref="I183">
    <cfRule type="cellIs" priority="93" dxfId="0" operator="equal" stopIfTrue="1">
      <formula>"Reemplace este texto por el nombre de la actividad/cargo"</formula>
    </cfRule>
  </conditionalFormatting>
  <conditionalFormatting sqref="B181">
    <cfRule type="cellIs" priority="90" dxfId="4" operator="equal" stopIfTrue="1">
      <formula>"* Para agregar un nuevo ítem: inserte una nueva fila encima de ésta. Luego copie la fila completa del ítem anterior, péguela en la nueva fila y adapte la información de cada campo según corresponda al nuevo ítem que está ingresando."</formula>
    </cfRule>
    <cfRule type="cellIs" priority="91" dxfId="2" operator="equal" stopIfTrue="1">
      <formula>"Reemplace este texto por el nombre del ítem"</formula>
    </cfRule>
    <cfRule type="cellIs" priority="92" dxfId="2" operator="equal" stopIfTrue="1">
      <formula>"(seleccione unidad de medida)"</formula>
    </cfRule>
  </conditionalFormatting>
  <conditionalFormatting sqref="B181">
    <cfRule type="cellIs" priority="89" dxfId="0" operator="equal" stopIfTrue="1">
      <formula>"Reemplace este texto por el nombre de la actividad/cargo"</formula>
    </cfRule>
  </conditionalFormatting>
  <conditionalFormatting sqref="I131">
    <cfRule type="cellIs" priority="74" dxfId="4" operator="equal" stopIfTrue="1">
      <formula>"* Para agregar un nuevo ítem: inserte una nueva fila encima de ésta. Luego copie la fila completa del ítem anterior, péguela en la nueva fila y adapte la información de cada campo según corresponda al nuevo ítem que está ingresando."</formula>
    </cfRule>
    <cfRule type="cellIs" priority="75" dxfId="2" operator="equal" stopIfTrue="1">
      <formula>"Reemplace este texto por el nombre del ítem"</formula>
    </cfRule>
    <cfRule type="cellIs" priority="76" dxfId="2" operator="equal" stopIfTrue="1">
      <formula>"(seleccione unidad de medida)"</formula>
    </cfRule>
  </conditionalFormatting>
  <conditionalFormatting sqref="I131">
    <cfRule type="cellIs" priority="73" dxfId="0" operator="equal" stopIfTrue="1">
      <formula>"Reemplace este texto por el nombre de la actividad/cargo"</formula>
    </cfRule>
  </conditionalFormatting>
  <conditionalFormatting sqref="G143:G146">
    <cfRule type="cellIs" priority="40" dxfId="4" operator="equal" stopIfTrue="1">
      <formula>"* Para agregar un nuevo ítem: inserte una nueva fila encima de ésta. Luego copie la fila completa del ítem anterior, péguela en la nueva fila y adapte la información de cada campo según corresponda al nuevo ítem que está ingresando."</formula>
    </cfRule>
    <cfRule type="cellIs" priority="41" dxfId="2" operator="equal" stopIfTrue="1">
      <formula>"Reemplace este texto por el nombre del ítem"</formula>
    </cfRule>
    <cfRule type="cellIs" priority="42" dxfId="2" operator="equal" stopIfTrue="1">
      <formula>"(seleccione unidad de medida)"</formula>
    </cfRule>
  </conditionalFormatting>
  <conditionalFormatting sqref="G143:G146">
    <cfRule type="cellIs" priority="39" dxfId="0" operator="equal" stopIfTrue="1">
      <formula>"Reemplace este texto por el nombre de la actividad/cargo"</formula>
    </cfRule>
  </conditionalFormatting>
  <conditionalFormatting sqref="A143:C146 K143:K146 A140:K140 A142:K142 A141:B141 I141:K141 A147:K149 L140:IV149">
    <cfRule type="cellIs" priority="70" dxfId="4" operator="equal" stopIfTrue="1">
      <formula>"* Para agregar un nuevo ítem: inserte una nueva fila encima de ésta. Luego copie la fila completa del ítem anterior, péguela en la nueva fila y adapte la información de cada campo según corresponda al nuevo ítem que está ingresando."</formula>
    </cfRule>
    <cfRule type="cellIs" priority="71" dxfId="2" operator="equal" stopIfTrue="1">
      <formula>"Reemplace este texto por el nombre del ítem"</formula>
    </cfRule>
    <cfRule type="cellIs" priority="72" dxfId="2" operator="equal" stopIfTrue="1">
      <formula>"(seleccione unidad de medida)"</formula>
    </cfRule>
  </conditionalFormatting>
  <conditionalFormatting sqref="L140:L149">
    <cfRule type="notContainsBlanks" priority="69" dxfId="1" stopIfTrue="1">
      <formula>LEN(TRIM(L140))&gt;0</formula>
    </cfRule>
  </conditionalFormatting>
  <conditionalFormatting sqref="L143:L149">
    <cfRule type="notContainsBlanks" priority="68" dxfId="1" stopIfTrue="1">
      <formula>LEN(TRIM(L143))&gt;0</formula>
    </cfRule>
  </conditionalFormatting>
  <conditionalFormatting sqref="A143:C146 K143:IV146 A140:IV140 A142:IV142 A141:B141 I141:IV141 A147:IV149">
    <cfRule type="cellIs" priority="67" dxfId="0" operator="equal" stopIfTrue="1">
      <formula>"Reemplace este texto por el nombre de la actividad/cargo"</formula>
    </cfRule>
  </conditionalFormatting>
  <conditionalFormatting sqref="D143 I143:I146 F143:F146">
    <cfRule type="cellIs" priority="64" dxfId="4" operator="equal" stopIfTrue="1">
      <formula>"* Para agregar un nuevo ítem: inserte una nueva fila encima de ésta. Luego copie la fila completa del ítem anterior, péguela en la nueva fila y adapte la información de cada campo según corresponda al nuevo ítem que está ingresando."</formula>
    </cfRule>
    <cfRule type="cellIs" priority="65" dxfId="2" operator="equal" stopIfTrue="1">
      <formula>"Reemplace este texto por el nombre del ítem"</formula>
    </cfRule>
    <cfRule type="cellIs" priority="66" dxfId="2" operator="equal" stopIfTrue="1">
      <formula>"(seleccione unidad de medida)"</formula>
    </cfRule>
  </conditionalFormatting>
  <conditionalFormatting sqref="D143 I143:I146 F143:F146">
    <cfRule type="cellIs" priority="63" dxfId="0" operator="equal" stopIfTrue="1">
      <formula>"Reemplace este texto por el nombre de la actividad/cargo"</formula>
    </cfRule>
  </conditionalFormatting>
  <conditionalFormatting sqref="D144">
    <cfRule type="cellIs" priority="60" dxfId="4" operator="equal" stopIfTrue="1">
      <formula>"* Para agregar un nuevo ítem: inserte una nueva fila encima de ésta. Luego copie la fila completa del ítem anterior, péguela en la nueva fila y adapte la información de cada campo según corresponda al nuevo ítem que está ingresando."</formula>
    </cfRule>
    <cfRule type="cellIs" priority="61" dxfId="2" operator="equal" stopIfTrue="1">
      <formula>"Reemplace este texto por el nombre del ítem"</formula>
    </cfRule>
    <cfRule type="cellIs" priority="62" dxfId="2" operator="equal" stopIfTrue="1">
      <formula>"(seleccione unidad de medida)"</formula>
    </cfRule>
  </conditionalFormatting>
  <conditionalFormatting sqref="D144">
    <cfRule type="cellIs" priority="59" dxfId="0" operator="equal" stopIfTrue="1">
      <formula>"Reemplace este texto por el nombre de la actividad/cargo"</formula>
    </cfRule>
  </conditionalFormatting>
  <conditionalFormatting sqref="D146">
    <cfRule type="cellIs" priority="56" dxfId="4" operator="equal" stopIfTrue="1">
      <formula>"* Para agregar un nuevo ítem: inserte una nueva fila encima de ésta. Luego copie la fila completa del ítem anterior, péguela en la nueva fila y adapte la información de cada campo según corresponda al nuevo ítem que está ingresando."</formula>
    </cfRule>
    <cfRule type="cellIs" priority="57" dxfId="2" operator="equal" stopIfTrue="1">
      <formula>"Reemplace este texto por el nombre del ítem"</formula>
    </cfRule>
    <cfRule type="cellIs" priority="58" dxfId="2" operator="equal" stopIfTrue="1">
      <formula>"(seleccione unidad de medida)"</formula>
    </cfRule>
  </conditionalFormatting>
  <conditionalFormatting sqref="D146">
    <cfRule type="cellIs" priority="55" dxfId="0" operator="equal" stopIfTrue="1">
      <formula>"Reemplace este texto por el nombre de la actividad/cargo"</formula>
    </cfRule>
  </conditionalFormatting>
  <conditionalFormatting sqref="D145">
    <cfRule type="cellIs" priority="52" dxfId="4" operator="equal" stopIfTrue="1">
      <formula>"* Para agregar un nuevo ítem: inserte una nueva fila encima de ésta. Luego copie la fila completa del ítem anterior, péguela en la nueva fila y adapte la información de cada campo según corresponda al nuevo ítem que está ingresando."</formula>
    </cfRule>
    <cfRule type="cellIs" priority="53" dxfId="2" operator="equal" stopIfTrue="1">
      <formula>"Reemplace este texto por el nombre del ítem"</formula>
    </cfRule>
    <cfRule type="cellIs" priority="54" dxfId="2" operator="equal" stopIfTrue="1">
      <formula>"(seleccione unidad de medida)"</formula>
    </cfRule>
  </conditionalFormatting>
  <conditionalFormatting sqref="D145">
    <cfRule type="cellIs" priority="51" dxfId="0" operator="equal" stopIfTrue="1">
      <formula>"Reemplace este texto por el nombre de la actividad/cargo"</formula>
    </cfRule>
  </conditionalFormatting>
  <conditionalFormatting sqref="J143:J146">
    <cfRule type="cellIs" priority="48" dxfId="4" operator="equal" stopIfTrue="1">
      <formula>"* Para agregar un nuevo ítem: inserte una nueva fila encima de ésta. Luego copie la fila completa del ítem anterior, péguela en la nueva fila y adapte la información de cada campo según corresponda al nuevo ítem que está ingresando."</formula>
    </cfRule>
    <cfRule type="cellIs" priority="49" dxfId="2" operator="equal" stopIfTrue="1">
      <formula>"Reemplace este texto por el nombre del ítem"</formula>
    </cfRule>
    <cfRule type="cellIs" priority="50" dxfId="2" operator="equal" stopIfTrue="1">
      <formula>"(seleccione unidad de medida)"</formula>
    </cfRule>
  </conditionalFormatting>
  <conditionalFormatting sqref="J143:J146">
    <cfRule type="cellIs" priority="47" dxfId="0" operator="equal" stopIfTrue="1">
      <formula>"Reemplace este texto por el nombre de la actividad/cargo"</formula>
    </cfRule>
  </conditionalFormatting>
  <conditionalFormatting sqref="E143:E146">
    <cfRule type="cellIs" priority="44" dxfId="4" operator="equal" stopIfTrue="1">
      <formula>"* Para agregar un nuevo ítem: inserte una nueva fila encima de ésta. Luego copie la fila completa del ítem anterior, péguela en la nueva fila y adapte la información de cada campo según corresponda al nuevo ítem que está ingresando."</formula>
    </cfRule>
    <cfRule type="cellIs" priority="45" dxfId="2" operator="equal" stopIfTrue="1">
      <formula>"Reemplace este texto por el nombre del ítem"</formula>
    </cfRule>
    <cfRule type="cellIs" priority="46" dxfId="2" operator="equal" stopIfTrue="1">
      <formula>"(seleccione unidad de medida)"</formula>
    </cfRule>
  </conditionalFormatting>
  <conditionalFormatting sqref="E143:E146">
    <cfRule type="cellIs" priority="43" dxfId="0" operator="equal" stopIfTrue="1">
      <formula>"Reemplace este texto por el nombre de la actividad/cargo"</formula>
    </cfRule>
  </conditionalFormatting>
  <conditionalFormatting sqref="F10">
    <cfRule type="cellIs" priority="36" dxfId="4" operator="equal" stopIfTrue="1">
      <formula>"* Para agregar un nuevo ítem: inserte una nueva fila encima de ésta. Luego copie la fila completa del ítem anterior, péguela en la nueva fila y adapte la información de cada campo según corresponda al nuevo ítem que está ingresando."</formula>
    </cfRule>
    <cfRule type="cellIs" priority="37" dxfId="2" operator="equal" stopIfTrue="1">
      <formula>"Reemplace este texto por el nombre del ítem"</formula>
    </cfRule>
    <cfRule type="cellIs" priority="38" dxfId="2" operator="equal" stopIfTrue="1">
      <formula>"(seleccione unidad de medida)"</formula>
    </cfRule>
  </conditionalFormatting>
  <conditionalFormatting sqref="F10">
    <cfRule type="cellIs" priority="35" dxfId="0" operator="equal" stopIfTrue="1">
      <formula>"Reemplace este texto por el nombre de la actividad/cargo"</formula>
    </cfRule>
  </conditionalFormatting>
  <conditionalFormatting sqref="A66:B66 L63:O64 G66:O66 M65:O65 A62:K65 P62:IV66">
    <cfRule type="cellIs" priority="32" dxfId="4" operator="equal" stopIfTrue="1">
      <formula>"* Para agregar un nuevo ítem: inserte una nueva fila encima de ésta. Luego copie la fila completa del ítem anterior, péguela en la nueva fila y adapte la información de cada campo según corresponda al nuevo ítem que está ingresando."</formula>
    </cfRule>
    <cfRule type="cellIs" priority="33" dxfId="2" operator="equal" stopIfTrue="1">
      <formula>"Reemplace este texto por el nombre del ítem"</formula>
    </cfRule>
    <cfRule type="cellIs" priority="34" dxfId="2" operator="equal" stopIfTrue="1">
      <formula>"(seleccione unidad de medida)"</formula>
    </cfRule>
  </conditionalFormatting>
  <conditionalFormatting sqref="L66">
    <cfRule type="notContainsBlanks" priority="31" dxfId="1" stopIfTrue="1">
      <formula>LEN(TRIM(L66))&gt;0</formula>
    </cfRule>
  </conditionalFormatting>
  <conditionalFormatting sqref="A66:B66 G66:IV66 A65:K65 M65:IV65 A62:IV64">
    <cfRule type="cellIs" priority="30" dxfId="0" operator="equal" stopIfTrue="1">
      <formula>"Reemplace este texto por el nombre de la actividad/cargo"</formula>
    </cfRule>
  </conditionalFormatting>
  <conditionalFormatting sqref="A67:IV71 A73:IV75">
    <cfRule type="cellIs" priority="27" dxfId="4" operator="equal" stopIfTrue="1">
      <formula>"* Para agregar un nuevo ítem: inserte una nueva fila encima de ésta. Luego copie la fila completa del ítem anterior, péguela en la nueva fila y adapte la información de cada campo según corresponda al nuevo ítem que está ingresando."</formula>
    </cfRule>
    <cfRule type="cellIs" priority="28" dxfId="2" operator="equal" stopIfTrue="1">
      <formula>"Reemplace este texto por el nombre del ítem"</formula>
    </cfRule>
    <cfRule type="cellIs" priority="29" dxfId="2" operator="equal" stopIfTrue="1">
      <formula>"(seleccione unidad de medida)"</formula>
    </cfRule>
  </conditionalFormatting>
  <conditionalFormatting sqref="L67:L71 L73:L75">
    <cfRule type="notContainsBlanks" priority="26" dxfId="1" stopIfTrue="1">
      <formula>LEN(TRIM(L67))&gt;0</formula>
    </cfRule>
  </conditionalFormatting>
  <conditionalFormatting sqref="A67:IV71 A73:IV75">
    <cfRule type="cellIs" priority="25" dxfId="0" operator="equal" stopIfTrue="1">
      <formula>"Reemplace este texto por el nombre de la actividad/cargo"</formula>
    </cfRule>
  </conditionalFormatting>
  <conditionalFormatting sqref="G10:I10">
    <cfRule type="cellIs" priority="17" dxfId="4" operator="equal" stopIfTrue="1">
      <formula>"* Para agregar un nuevo ítem: inserte una nueva fila encima de ésta. Luego copie la fila completa del ítem anterior, péguela en la nueva fila y adapte la información de cada campo según corresponda al nuevo ítem que está ingresando."</formula>
    </cfRule>
    <cfRule type="cellIs" priority="18" dxfId="2" operator="equal" stopIfTrue="1">
      <formula>"Reemplace este texto por el nombre del ítem"</formula>
    </cfRule>
    <cfRule type="cellIs" priority="19" dxfId="2" operator="equal" stopIfTrue="1">
      <formula>"(seleccione unidad de medida)"</formula>
    </cfRule>
  </conditionalFormatting>
  <conditionalFormatting sqref="G10:I10">
    <cfRule type="cellIs" priority="16" dxfId="0" operator="equal" stopIfTrue="1">
      <formula>"Reemplace este texto por el nombre de la actividad/cargo"</formula>
    </cfRule>
  </conditionalFormatting>
  <conditionalFormatting sqref="G61:IV61 A61:B61">
    <cfRule type="cellIs" priority="13" dxfId="4" operator="equal" stopIfTrue="1">
      <formula>"* Para agregar un nuevo ítem: inserte una nueva fila encima de ésta. Luego copie la fila completa del ítem anterior, péguela en la nueva fila y adapte la información de cada campo según corresponda al nuevo ítem que está ingresando."</formula>
    </cfRule>
    <cfRule type="cellIs" priority="14" dxfId="2" operator="equal" stopIfTrue="1">
      <formula>"Reemplace este texto por el nombre del ítem"</formula>
    </cfRule>
    <cfRule type="cellIs" priority="15" dxfId="2" operator="equal" stopIfTrue="1">
      <formula>"(seleccione unidad de medida)"</formula>
    </cfRule>
  </conditionalFormatting>
  <conditionalFormatting sqref="L61">
    <cfRule type="notContainsBlanks" priority="12" dxfId="1" stopIfTrue="1">
      <formula>LEN(TRIM(L61))&gt;0</formula>
    </cfRule>
  </conditionalFormatting>
  <conditionalFormatting sqref="G61:IV61 A61:B61">
    <cfRule type="cellIs" priority="11" dxfId="0" operator="equal" stopIfTrue="1">
      <formula>"Reemplace este texto por el nombre de la actividad/cargo"</formula>
    </cfRule>
  </conditionalFormatting>
  <conditionalFormatting sqref="A72:IV72">
    <cfRule type="cellIs" priority="8" dxfId="4" operator="equal" stopIfTrue="1">
      <formula>"* Para agregar un nuevo ítem: inserte una nueva fila encima de ésta. Luego copie la fila completa del ítem anterior, péguela en la nueva fila y adapte la información de cada campo según corresponda al nuevo ítem que está ingresando."</formula>
    </cfRule>
    <cfRule type="cellIs" priority="9" dxfId="2" operator="equal" stopIfTrue="1">
      <formula>"Reemplace este texto por el nombre del ítem"</formula>
    </cfRule>
    <cfRule type="cellIs" priority="10" dxfId="2" operator="equal" stopIfTrue="1">
      <formula>"(seleccione unidad de medida)"</formula>
    </cfRule>
  </conditionalFormatting>
  <conditionalFormatting sqref="L72">
    <cfRule type="notContainsBlanks" priority="7" dxfId="1" stopIfTrue="1">
      <formula>LEN(TRIM(L72))&gt;0</formula>
    </cfRule>
  </conditionalFormatting>
  <conditionalFormatting sqref="A72:IV72">
    <cfRule type="cellIs" priority="6" dxfId="0" operator="equal" stopIfTrue="1">
      <formula>"Reemplace este texto por el nombre de la actividad/cargo"</formula>
    </cfRule>
  </conditionalFormatting>
  <conditionalFormatting sqref="A80:L80">
    <cfRule type="cellIs" priority="3" dxfId="4" operator="equal" stopIfTrue="1">
      <formula>"* Para agregar un nuevo ítem: inserte una nueva fila encima de ésta. Luego copie la fila completa del ítem anterior, péguela en la nueva fila y adapte la información de cada campo según corresponda al nuevo ítem que está ingresando."</formula>
    </cfRule>
    <cfRule type="cellIs" priority="4" dxfId="2" operator="equal" stopIfTrue="1">
      <formula>"Reemplace este texto por el nombre del ítem"</formula>
    </cfRule>
    <cfRule type="cellIs" priority="5" dxfId="2" operator="equal" stopIfTrue="1">
      <formula>"(seleccione unidad de medida)"</formula>
    </cfRule>
  </conditionalFormatting>
  <conditionalFormatting sqref="L80">
    <cfRule type="notContainsBlanks" priority="2" dxfId="1" stopIfTrue="1">
      <formula>LEN(TRIM(L80))&gt;0</formula>
    </cfRule>
  </conditionalFormatting>
  <conditionalFormatting sqref="A80:L80">
    <cfRule type="cellIs" priority="1" dxfId="0" operator="equal" stopIfTrue="1">
      <formula>"Reemplace este texto por el nombre de la actividad/cargo"</formula>
    </cfRule>
  </conditionalFormatting>
  <dataValidations count="10">
    <dataValidation type="list" allowBlank="1" showInputMessage="1" showErrorMessage="1" sqref="D216 D116 D106:D108 D154:D158 D166:D167 D193:D198 D73 D68:D71 D79:D80 D206:D208">
      <formula1>unidad</formula1>
    </dataValidation>
    <dataValidation type="list" allowBlank="1" showInputMessage="1" showErrorMessage="1" sqref="D183:D185 D154:D158 D131:D135 D166:D167 D96:D98 D143:D146 D79">
      <formula1>unidia</formula1>
    </dataValidation>
    <dataValidation type="list" allowBlank="1" showInputMessage="1" showErrorMessage="1" sqref="B131:B135 B183:B185 B96:B98">
      <formula1>cargo</formula1>
    </dataValidation>
    <dataValidation type="whole" operator="greaterThan" allowBlank="1" showInputMessage="1" showErrorMessage="1" sqref="C6:D6">
      <formula1>0</formula1>
    </dataValidation>
    <dataValidation type="list" allowBlank="1" showInputMessage="1" showErrorMessage="1" sqref="C12:D14">
      <formula1>pais</formula1>
    </dataValidation>
    <dataValidation type="list" allowBlank="1" showInputMessage="1" showErrorMessage="1" sqref="C17:D17">
      <formula1>color</formula1>
    </dataValidation>
    <dataValidation type="list" allowBlank="1" showInputMessage="1" showErrorMessage="1" sqref="C19 C18:D18">
      <formula1>formato</formula1>
    </dataValidation>
    <dataValidation type="list" allowBlank="1" showInputMessage="1" showErrorMessage="1" sqref="C20">
      <formula1>guion</formula1>
    </dataValidation>
    <dataValidation type="list" allowBlank="1" showInputMessage="1" showErrorMessage="1" sqref="C21">
      <formula1>sino</formula1>
    </dataValidation>
    <dataValidation type="whole" operator="greaterThanOrEqual" allowBlank="1" showInputMessage="1" showErrorMessage="1" sqref="C22">
      <formula1>0</formula1>
    </dataValidation>
  </dataValidations>
  <printOptions/>
  <pageMargins left="0.75" right="0.75" top="1" bottom="1" header="0" footer="0"/>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AE256"/>
  <sheetViews>
    <sheetView zoomScalePageLayoutView="0" workbookViewId="0" topLeftCell="A1">
      <selection activeCell="J13" sqref="J13"/>
    </sheetView>
  </sheetViews>
  <sheetFormatPr defaultColWidth="11.421875" defaultRowHeight="12.75"/>
  <cols>
    <col min="1" max="1" width="11.421875" style="0" customWidth="1"/>
    <col min="2" max="2" width="14.57421875" style="0" bestFit="1" customWidth="1"/>
    <col min="3" max="6" width="11.421875" style="0" customWidth="1"/>
    <col min="7" max="7" width="50.57421875" style="0" bestFit="1" customWidth="1"/>
    <col min="8" max="8" width="26.57421875" style="0" bestFit="1" customWidth="1"/>
    <col min="9" max="9" width="14.28125" style="0" bestFit="1" customWidth="1"/>
  </cols>
  <sheetData>
    <row r="1" spans="1:31" ht="12.75">
      <c r="A1" t="s">
        <v>52</v>
      </c>
      <c r="B1" t="s">
        <v>56</v>
      </c>
      <c r="C1" t="s">
        <v>80</v>
      </c>
      <c r="D1" t="s">
        <v>66</v>
      </c>
      <c r="E1" t="s">
        <v>71</v>
      </c>
      <c r="F1" t="s">
        <v>72</v>
      </c>
      <c r="G1" t="s">
        <v>49</v>
      </c>
      <c r="H1" t="s">
        <v>43</v>
      </c>
      <c r="I1" t="s">
        <v>43</v>
      </c>
      <c r="AB1" t="s">
        <v>367</v>
      </c>
      <c r="AC1" t="s">
        <v>368</v>
      </c>
      <c r="AD1" t="s">
        <v>369</v>
      </c>
      <c r="AE1" t="s">
        <v>370</v>
      </c>
    </row>
    <row r="2" spans="1:31" ht="12.75">
      <c r="A2" t="s">
        <v>53</v>
      </c>
      <c r="B2" t="s">
        <v>57</v>
      </c>
      <c r="D2" t="s">
        <v>67</v>
      </c>
      <c r="E2" t="s">
        <v>75</v>
      </c>
      <c r="F2" t="s">
        <v>73</v>
      </c>
      <c r="G2" t="s">
        <v>50</v>
      </c>
      <c r="H2" t="s">
        <v>47</v>
      </c>
      <c r="I2" t="s">
        <v>376</v>
      </c>
      <c r="AB2" t="str">
        <f>Presupuesto!F14</f>
        <v>Promoción y distribución</v>
      </c>
      <c r="AC2" s="1">
        <f>Presupuesto!E226</f>
        <v>0</v>
      </c>
      <c r="AD2" s="4">
        <f>AE2-AC2+1</f>
        <v>1</v>
      </c>
      <c r="AE2" s="1">
        <f>Presupuesto!G226</f>
        <v>0</v>
      </c>
    </row>
    <row r="3" spans="1:31" ht="12.75">
      <c r="A3" t="s">
        <v>54</v>
      </c>
      <c r="B3" t="s">
        <v>58</v>
      </c>
      <c r="C3" t="s">
        <v>59</v>
      </c>
      <c r="D3" t="s">
        <v>68</v>
      </c>
      <c r="E3" t="s">
        <v>76</v>
      </c>
      <c r="F3" t="s">
        <v>74</v>
      </c>
      <c r="H3" t="s">
        <v>44</v>
      </c>
      <c r="I3" t="s">
        <v>79</v>
      </c>
      <c r="AB3" t="str">
        <f>Presupuesto!F13</f>
        <v>Post-producción</v>
      </c>
      <c r="AC3" s="1">
        <f>Presupuesto!E177</f>
        <v>0</v>
      </c>
      <c r="AD3" s="4">
        <f>AE3-AC3+1</f>
        <v>1</v>
      </c>
      <c r="AE3" s="1">
        <f>Presupuesto!G177</f>
        <v>0</v>
      </c>
    </row>
    <row r="4" spans="1:31" ht="12.75">
      <c r="A4" t="s">
        <v>55</v>
      </c>
      <c r="C4" t="s">
        <v>60</v>
      </c>
      <c r="D4" t="s">
        <v>69</v>
      </c>
      <c r="G4" s="3" t="s">
        <v>340</v>
      </c>
      <c r="H4" t="s">
        <v>45</v>
      </c>
      <c r="I4" t="s">
        <v>44</v>
      </c>
      <c r="AB4" t="str">
        <f>Presupuesto!F12</f>
        <v>Producción (Rodaje)</v>
      </c>
      <c r="AC4" s="1">
        <f>Presupuesto!E126</f>
        <v>0</v>
      </c>
      <c r="AD4" s="4">
        <f>AE4-AC4+1</f>
        <v>1</v>
      </c>
      <c r="AE4" s="1">
        <f>Presupuesto!G126</f>
        <v>0</v>
      </c>
    </row>
    <row r="5" spans="3:31" ht="12.75">
      <c r="C5" t="s">
        <v>61</v>
      </c>
      <c r="D5" t="s">
        <v>70</v>
      </c>
      <c r="G5" t="s">
        <v>341</v>
      </c>
      <c r="H5" t="s">
        <v>46</v>
      </c>
      <c r="AB5" t="str">
        <f>Presupuesto!F11</f>
        <v>Pre-producción</v>
      </c>
      <c r="AC5" s="1">
        <f>Presupuesto!E90</f>
        <v>0</v>
      </c>
      <c r="AD5" s="4">
        <f>AE5-AC5+1</f>
        <v>1</v>
      </c>
      <c r="AE5" s="1">
        <f>Presupuesto!G90</f>
        <v>0</v>
      </c>
    </row>
    <row r="6" spans="3:31" ht="12.75">
      <c r="C6" t="s">
        <v>62</v>
      </c>
      <c r="G6" t="s">
        <v>342</v>
      </c>
      <c r="AB6" t="str">
        <f>Presupuesto!F9</f>
        <v>Desarrollo</v>
      </c>
      <c r="AC6" s="1">
        <f>Presupuesto!E48</f>
        <v>0</v>
      </c>
      <c r="AD6" s="4">
        <f>AE6-AC6+1</f>
        <v>1</v>
      </c>
      <c r="AE6" s="1">
        <f>Presupuesto!G48</f>
        <v>0</v>
      </c>
    </row>
    <row r="7" spans="3:7" ht="12.75">
      <c r="C7" t="s">
        <v>375</v>
      </c>
      <c r="G7" t="s">
        <v>343</v>
      </c>
    </row>
    <row r="8" spans="3:7" ht="12.75">
      <c r="C8" t="s">
        <v>63</v>
      </c>
      <c r="G8" t="s">
        <v>344</v>
      </c>
    </row>
    <row r="9" ht="12.75">
      <c r="C9" s="2" t="s">
        <v>64</v>
      </c>
    </row>
    <row r="10" spans="3:7" ht="12.75">
      <c r="C10" t="s">
        <v>65</v>
      </c>
      <c r="G10" t="s">
        <v>345</v>
      </c>
    </row>
    <row r="11" ht="12.75">
      <c r="C11" t="s">
        <v>94</v>
      </c>
    </row>
    <row r="12" spans="3:7" ht="12.75">
      <c r="C12" t="s">
        <v>95</v>
      </c>
      <c r="G12" t="s">
        <v>8</v>
      </c>
    </row>
    <row r="13" spans="3:7" ht="12.75">
      <c r="C13" t="s">
        <v>96</v>
      </c>
      <c r="G13" t="s">
        <v>346</v>
      </c>
    </row>
    <row r="14" spans="3:7" ht="12.75">
      <c r="C14" t="s">
        <v>97</v>
      </c>
      <c r="G14" t="s">
        <v>347</v>
      </c>
    </row>
    <row r="15" ht="12.75">
      <c r="C15" t="s">
        <v>98</v>
      </c>
    </row>
    <row r="16" spans="3:7" ht="12.75">
      <c r="C16" t="s">
        <v>99</v>
      </c>
      <c r="G16" t="s">
        <v>348</v>
      </c>
    </row>
    <row r="17" spans="3:7" ht="12.75">
      <c r="C17" t="s">
        <v>100</v>
      </c>
      <c r="G17" t="s">
        <v>349</v>
      </c>
    </row>
    <row r="18" spans="3:7" ht="12.75">
      <c r="C18" t="s">
        <v>101</v>
      </c>
      <c r="G18" t="s">
        <v>350</v>
      </c>
    </row>
    <row r="19" ht="12.75">
      <c r="C19" t="s">
        <v>102</v>
      </c>
    </row>
    <row r="20" spans="3:7" ht="12.75">
      <c r="C20" t="s">
        <v>103</v>
      </c>
      <c r="G20" t="s">
        <v>351</v>
      </c>
    </row>
    <row r="21" spans="3:7" ht="12.75">
      <c r="C21" t="s">
        <v>104</v>
      </c>
      <c r="G21" t="s">
        <v>352</v>
      </c>
    </row>
    <row r="22" ht="12.75">
      <c r="C22" t="s">
        <v>105</v>
      </c>
    </row>
    <row r="23" spans="3:7" ht="12.75">
      <c r="C23" t="s">
        <v>106</v>
      </c>
      <c r="G23" t="s">
        <v>353</v>
      </c>
    </row>
    <row r="24" spans="3:7" ht="12.75">
      <c r="C24" t="s">
        <v>107</v>
      </c>
      <c r="G24" t="s">
        <v>354</v>
      </c>
    </row>
    <row r="25" ht="12.75">
      <c r="C25" t="s">
        <v>108</v>
      </c>
    </row>
    <row r="26" spans="3:7" ht="12.75">
      <c r="C26" t="s">
        <v>109</v>
      </c>
      <c r="G26" t="s">
        <v>355</v>
      </c>
    </row>
    <row r="27" spans="3:7" ht="12.75">
      <c r="C27" t="s">
        <v>110</v>
      </c>
      <c r="G27" t="s">
        <v>356</v>
      </c>
    </row>
    <row r="28" ht="12.75">
      <c r="C28" t="s">
        <v>111</v>
      </c>
    </row>
    <row r="29" spans="3:7" ht="12.75">
      <c r="C29" t="s">
        <v>112</v>
      </c>
      <c r="G29" t="s">
        <v>357</v>
      </c>
    </row>
    <row r="30" spans="3:7" ht="12.75">
      <c r="C30" t="s">
        <v>113</v>
      </c>
      <c r="G30" t="s">
        <v>358</v>
      </c>
    </row>
    <row r="31" ht="12.75">
      <c r="C31" t="s">
        <v>114</v>
      </c>
    </row>
    <row r="32" spans="3:7" ht="12.75">
      <c r="C32" t="s">
        <v>115</v>
      </c>
      <c r="G32" t="s">
        <v>359</v>
      </c>
    </row>
    <row r="33" spans="3:7" ht="12.75">
      <c r="C33" t="s">
        <v>116</v>
      </c>
      <c r="G33" t="s">
        <v>360</v>
      </c>
    </row>
    <row r="34" ht="12.75">
      <c r="C34" t="s">
        <v>117</v>
      </c>
    </row>
    <row r="35" spans="3:7" ht="12.75">
      <c r="C35" t="s">
        <v>118</v>
      </c>
      <c r="G35" t="s">
        <v>361</v>
      </c>
    </row>
    <row r="36" ht="12.75">
      <c r="C36" t="s">
        <v>119</v>
      </c>
    </row>
    <row r="37" ht="12.75">
      <c r="C37" t="s">
        <v>120</v>
      </c>
    </row>
    <row r="38" ht="12.75">
      <c r="C38" t="s">
        <v>121</v>
      </c>
    </row>
    <row r="39" ht="12.75">
      <c r="C39" t="s">
        <v>122</v>
      </c>
    </row>
    <row r="40" ht="12.75">
      <c r="C40" t="s">
        <v>123</v>
      </c>
    </row>
    <row r="41" ht="12.75">
      <c r="C41" t="s">
        <v>124</v>
      </c>
    </row>
    <row r="42" ht="12.75">
      <c r="C42" t="s">
        <v>125</v>
      </c>
    </row>
    <row r="43" ht="12.75">
      <c r="C43" t="s">
        <v>126</v>
      </c>
    </row>
    <row r="44" ht="12.75">
      <c r="C44" t="s">
        <v>127</v>
      </c>
    </row>
    <row r="45" ht="12.75">
      <c r="C45" t="s">
        <v>128</v>
      </c>
    </row>
    <row r="46" ht="12.75">
      <c r="C46" t="s">
        <v>129</v>
      </c>
    </row>
    <row r="47" ht="12.75">
      <c r="C47" t="s">
        <v>130</v>
      </c>
    </row>
    <row r="48" ht="12.75">
      <c r="C48" t="s">
        <v>131</v>
      </c>
    </row>
    <row r="49" ht="12.75">
      <c r="C49" t="s">
        <v>132</v>
      </c>
    </row>
    <row r="50" ht="12.75">
      <c r="C50" t="s">
        <v>133</v>
      </c>
    </row>
    <row r="51" ht="12.75">
      <c r="C51" t="s">
        <v>134</v>
      </c>
    </row>
    <row r="52" ht="12.75">
      <c r="C52" t="s">
        <v>135</v>
      </c>
    </row>
    <row r="53" ht="12.75">
      <c r="C53" t="s">
        <v>136</v>
      </c>
    </row>
    <row r="54" ht="12.75">
      <c r="C54" t="s">
        <v>137</v>
      </c>
    </row>
    <row r="55" ht="12.75">
      <c r="C55" t="s">
        <v>138</v>
      </c>
    </row>
    <row r="56" ht="12.75">
      <c r="C56" t="s">
        <v>139</v>
      </c>
    </row>
    <row r="57" ht="12.75">
      <c r="C57" t="s">
        <v>140</v>
      </c>
    </row>
    <row r="58" ht="12.75">
      <c r="C58" t="s">
        <v>141</v>
      </c>
    </row>
    <row r="59" ht="12.75">
      <c r="C59" t="s">
        <v>142</v>
      </c>
    </row>
    <row r="60" ht="12.75">
      <c r="C60" t="s">
        <v>143</v>
      </c>
    </row>
    <row r="61" ht="12.75">
      <c r="C61" t="s">
        <v>144</v>
      </c>
    </row>
    <row r="62" ht="12.75">
      <c r="C62" t="s">
        <v>145</v>
      </c>
    </row>
    <row r="63" ht="12.75">
      <c r="C63" t="s">
        <v>146</v>
      </c>
    </row>
    <row r="64" ht="12.75">
      <c r="C64" t="s">
        <v>147</v>
      </c>
    </row>
    <row r="65" ht="12.75">
      <c r="C65" t="s">
        <v>148</v>
      </c>
    </row>
    <row r="66" ht="12.75">
      <c r="C66" t="s">
        <v>149</v>
      </c>
    </row>
    <row r="67" ht="12.75">
      <c r="C67" t="s">
        <v>150</v>
      </c>
    </row>
    <row r="68" ht="12.75">
      <c r="C68" t="s">
        <v>151</v>
      </c>
    </row>
    <row r="69" ht="12.75">
      <c r="C69" t="s">
        <v>152</v>
      </c>
    </row>
    <row r="70" ht="12.75">
      <c r="C70" t="s">
        <v>153</v>
      </c>
    </row>
    <row r="71" ht="12.75">
      <c r="C71" t="s">
        <v>154</v>
      </c>
    </row>
    <row r="72" ht="12.75">
      <c r="C72" t="s">
        <v>155</v>
      </c>
    </row>
    <row r="73" ht="12.75">
      <c r="C73" t="s">
        <v>156</v>
      </c>
    </row>
    <row r="74" ht="12.75">
      <c r="C74" t="s">
        <v>157</v>
      </c>
    </row>
    <row r="75" ht="12.75">
      <c r="C75" t="s">
        <v>158</v>
      </c>
    </row>
    <row r="76" ht="12.75">
      <c r="C76" t="s">
        <v>159</v>
      </c>
    </row>
    <row r="77" ht="12.75">
      <c r="C77" t="s">
        <v>160</v>
      </c>
    </row>
    <row r="78" ht="12.75">
      <c r="C78" t="s">
        <v>161</v>
      </c>
    </row>
    <row r="79" ht="12.75">
      <c r="C79" t="s">
        <v>162</v>
      </c>
    </row>
    <row r="80" ht="12.75">
      <c r="C80" t="s">
        <v>163</v>
      </c>
    </row>
    <row r="81" ht="12.75">
      <c r="C81" t="s">
        <v>164</v>
      </c>
    </row>
    <row r="82" ht="12.75">
      <c r="C82" t="s">
        <v>165</v>
      </c>
    </row>
    <row r="83" ht="12.75">
      <c r="C83" t="s">
        <v>166</v>
      </c>
    </row>
    <row r="84" ht="12.75">
      <c r="C84" t="s">
        <v>167</v>
      </c>
    </row>
    <row r="85" ht="12.75">
      <c r="C85" t="s">
        <v>168</v>
      </c>
    </row>
    <row r="86" ht="12.75">
      <c r="C86" t="s">
        <v>169</v>
      </c>
    </row>
    <row r="87" ht="12.75">
      <c r="C87" t="s">
        <v>170</v>
      </c>
    </row>
    <row r="88" ht="12.75">
      <c r="C88" t="s">
        <v>171</v>
      </c>
    </row>
    <row r="89" ht="12.75">
      <c r="C89" t="s">
        <v>172</v>
      </c>
    </row>
    <row r="90" ht="12.75">
      <c r="C90" t="s">
        <v>173</v>
      </c>
    </row>
    <row r="91" ht="12.75">
      <c r="C91" t="s">
        <v>174</v>
      </c>
    </row>
    <row r="92" ht="12.75">
      <c r="C92" t="s">
        <v>175</v>
      </c>
    </row>
    <row r="93" ht="12.75">
      <c r="C93" t="s">
        <v>176</v>
      </c>
    </row>
    <row r="94" ht="12.75">
      <c r="C94" t="s">
        <v>177</v>
      </c>
    </row>
    <row r="95" ht="12.75">
      <c r="C95" t="s">
        <v>178</v>
      </c>
    </row>
    <row r="96" ht="12.75">
      <c r="C96" t="s">
        <v>179</v>
      </c>
    </row>
    <row r="97" ht="12.75">
      <c r="C97" t="s">
        <v>180</v>
      </c>
    </row>
    <row r="98" ht="12.75">
      <c r="C98" t="s">
        <v>181</v>
      </c>
    </row>
    <row r="99" ht="12.75">
      <c r="C99" t="s">
        <v>182</v>
      </c>
    </row>
    <row r="100" ht="12.75">
      <c r="C100" t="s">
        <v>183</v>
      </c>
    </row>
    <row r="101" ht="12.75">
      <c r="C101" t="s">
        <v>184</v>
      </c>
    </row>
    <row r="102" ht="12.75">
      <c r="C102" t="s">
        <v>185</v>
      </c>
    </row>
    <row r="103" ht="12.75">
      <c r="C103" t="s">
        <v>186</v>
      </c>
    </row>
    <row r="104" ht="12.75">
      <c r="C104" t="s">
        <v>187</v>
      </c>
    </row>
    <row r="105" ht="12.75">
      <c r="C105" t="s">
        <v>188</v>
      </c>
    </row>
    <row r="106" ht="12.75">
      <c r="C106" t="s">
        <v>189</v>
      </c>
    </row>
    <row r="107" ht="12.75">
      <c r="C107" t="s">
        <v>190</v>
      </c>
    </row>
    <row r="108" ht="12.75">
      <c r="C108" t="s">
        <v>191</v>
      </c>
    </row>
    <row r="109" ht="12.75">
      <c r="C109" t="s">
        <v>192</v>
      </c>
    </row>
    <row r="110" ht="12.75">
      <c r="C110" t="s">
        <v>193</v>
      </c>
    </row>
    <row r="111" ht="12.75">
      <c r="C111" t="s">
        <v>194</v>
      </c>
    </row>
    <row r="112" ht="12.75">
      <c r="C112" t="s">
        <v>195</v>
      </c>
    </row>
    <row r="113" ht="12.75">
      <c r="C113" t="s">
        <v>196</v>
      </c>
    </row>
    <row r="114" ht="12.75">
      <c r="C114" t="s">
        <v>197</v>
      </c>
    </row>
    <row r="115" ht="12.75">
      <c r="C115" t="s">
        <v>198</v>
      </c>
    </row>
    <row r="116" ht="12.75">
      <c r="C116" t="s">
        <v>199</v>
      </c>
    </row>
    <row r="117" ht="12.75">
      <c r="C117" t="s">
        <v>200</v>
      </c>
    </row>
    <row r="118" ht="12.75">
      <c r="C118" t="s">
        <v>201</v>
      </c>
    </row>
    <row r="119" ht="12.75">
      <c r="C119" t="s">
        <v>202</v>
      </c>
    </row>
    <row r="120" ht="12.75">
      <c r="C120" t="s">
        <v>203</v>
      </c>
    </row>
    <row r="121" ht="12.75">
      <c r="C121" t="s">
        <v>204</v>
      </c>
    </row>
    <row r="122" ht="12.75">
      <c r="C122" t="s">
        <v>205</v>
      </c>
    </row>
    <row r="123" ht="12.75">
      <c r="C123" t="s">
        <v>206</v>
      </c>
    </row>
    <row r="124" ht="12.75">
      <c r="C124" t="s">
        <v>207</v>
      </c>
    </row>
    <row r="125" ht="12.75">
      <c r="C125" t="s">
        <v>208</v>
      </c>
    </row>
    <row r="126" ht="12.75">
      <c r="C126" t="s">
        <v>209</v>
      </c>
    </row>
    <row r="127" ht="12.75">
      <c r="C127" t="s">
        <v>210</v>
      </c>
    </row>
    <row r="128" ht="12.75">
      <c r="C128" t="s">
        <v>211</v>
      </c>
    </row>
    <row r="129" ht="12.75">
      <c r="C129" t="s">
        <v>212</v>
      </c>
    </row>
    <row r="130" ht="12.75">
      <c r="C130" t="s">
        <v>213</v>
      </c>
    </row>
    <row r="131" ht="12.75">
      <c r="C131" t="s">
        <v>214</v>
      </c>
    </row>
    <row r="132" ht="12.75">
      <c r="C132" t="s">
        <v>215</v>
      </c>
    </row>
    <row r="133" ht="12.75">
      <c r="C133" t="s">
        <v>216</v>
      </c>
    </row>
    <row r="134" ht="12.75">
      <c r="C134" t="s">
        <v>217</v>
      </c>
    </row>
    <row r="135" ht="12.75">
      <c r="C135" t="s">
        <v>218</v>
      </c>
    </row>
    <row r="136" ht="12.75">
      <c r="C136" t="s">
        <v>219</v>
      </c>
    </row>
    <row r="137" ht="12.75">
      <c r="C137" t="s">
        <v>220</v>
      </c>
    </row>
    <row r="138" ht="12.75">
      <c r="C138" t="s">
        <v>221</v>
      </c>
    </row>
    <row r="139" ht="12.75">
      <c r="C139" t="s">
        <v>222</v>
      </c>
    </row>
    <row r="140" ht="12.75">
      <c r="C140" t="s">
        <v>223</v>
      </c>
    </row>
    <row r="141" ht="12.75">
      <c r="C141" t="s">
        <v>224</v>
      </c>
    </row>
    <row r="142" ht="12.75">
      <c r="C142" t="s">
        <v>225</v>
      </c>
    </row>
    <row r="143" ht="12.75">
      <c r="C143" t="s">
        <v>226</v>
      </c>
    </row>
    <row r="144" ht="12.75">
      <c r="C144" t="s">
        <v>227</v>
      </c>
    </row>
    <row r="145" ht="12.75">
      <c r="C145" t="s">
        <v>228</v>
      </c>
    </row>
    <row r="146" ht="12.75">
      <c r="C146" t="s">
        <v>229</v>
      </c>
    </row>
    <row r="147" ht="12.75">
      <c r="C147" t="s">
        <v>230</v>
      </c>
    </row>
    <row r="148" ht="12.75">
      <c r="C148" t="s">
        <v>231</v>
      </c>
    </row>
    <row r="149" ht="12.75">
      <c r="C149" t="s">
        <v>232</v>
      </c>
    </row>
    <row r="150" ht="12.75">
      <c r="C150" t="s">
        <v>233</v>
      </c>
    </row>
    <row r="151" ht="12.75">
      <c r="C151" t="s">
        <v>234</v>
      </c>
    </row>
    <row r="152" ht="12.75">
      <c r="C152" t="s">
        <v>235</v>
      </c>
    </row>
    <row r="153" ht="12.75">
      <c r="C153" t="s">
        <v>236</v>
      </c>
    </row>
    <row r="154" ht="12.75">
      <c r="C154" t="s">
        <v>237</v>
      </c>
    </row>
    <row r="155" ht="12.75">
      <c r="C155" t="s">
        <v>238</v>
      </c>
    </row>
    <row r="156" ht="12.75">
      <c r="C156" t="s">
        <v>239</v>
      </c>
    </row>
    <row r="157" ht="12.75">
      <c r="C157" t="s">
        <v>240</v>
      </c>
    </row>
    <row r="158" ht="12.75">
      <c r="C158" t="s">
        <v>241</v>
      </c>
    </row>
    <row r="159" ht="12.75">
      <c r="C159" t="s">
        <v>242</v>
      </c>
    </row>
    <row r="160" ht="12.75">
      <c r="C160" t="s">
        <v>243</v>
      </c>
    </row>
    <row r="161" ht="12.75">
      <c r="C161" t="s">
        <v>244</v>
      </c>
    </row>
    <row r="162" ht="12.75">
      <c r="C162" t="s">
        <v>245</v>
      </c>
    </row>
    <row r="163" ht="12.75">
      <c r="C163" t="s">
        <v>246</v>
      </c>
    </row>
    <row r="164" ht="12.75">
      <c r="C164" t="s">
        <v>247</v>
      </c>
    </row>
    <row r="165" ht="12.75">
      <c r="C165" t="s">
        <v>248</v>
      </c>
    </row>
    <row r="166" ht="12.75">
      <c r="C166" t="s">
        <v>249</v>
      </c>
    </row>
    <row r="167" ht="12.75">
      <c r="C167" t="s">
        <v>250</v>
      </c>
    </row>
    <row r="168" ht="12.75">
      <c r="C168" t="s">
        <v>251</v>
      </c>
    </row>
    <row r="169" ht="12.75">
      <c r="C169" t="s">
        <v>252</v>
      </c>
    </row>
    <row r="170" ht="12.75">
      <c r="C170" t="s">
        <v>253</v>
      </c>
    </row>
    <row r="171" ht="12.75">
      <c r="C171" t="s">
        <v>254</v>
      </c>
    </row>
    <row r="172" ht="12.75">
      <c r="C172" t="s">
        <v>255</v>
      </c>
    </row>
    <row r="173" ht="12.75">
      <c r="C173" t="s">
        <v>256</v>
      </c>
    </row>
    <row r="174" ht="12.75">
      <c r="C174" t="s">
        <v>257</v>
      </c>
    </row>
    <row r="175" ht="12.75">
      <c r="C175" t="s">
        <v>258</v>
      </c>
    </row>
    <row r="176" ht="12.75">
      <c r="C176" t="s">
        <v>259</v>
      </c>
    </row>
    <row r="177" ht="12.75">
      <c r="C177" t="s">
        <v>260</v>
      </c>
    </row>
    <row r="178" ht="12.75">
      <c r="C178" t="s">
        <v>261</v>
      </c>
    </row>
    <row r="179" ht="12.75">
      <c r="C179" t="s">
        <v>262</v>
      </c>
    </row>
    <row r="180" ht="12.75">
      <c r="C180" t="s">
        <v>263</v>
      </c>
    </row>
    <row r="181" ht="12.75">
      <c r="C181" t="s">
        <v>264</v>
      </c>
    </row>
    <row r="182" ht="12.75">
      <c r="C182" t="s">
        <v>265</v>
      </c>
    </row>
    <row r="183" ht="12.75">
      <c r="C183" t="s">
        <v>266</v>
      </c>
    </row>
    <row r="184" ht="12.75">
      <c r="C184" t="s">
        <v>267</v>
      </c>
    </row>
    <row r="185" ht="12.75">
      <c r="C185" t="s">
        <v>268</v>
      </c>
    </row>
    <row r="186" ht="12.75">
      <c r="C186" t="s">
        <v>269</v>
      </c>
    </row>
    <row r="187" ht="12.75">
      <c r="C187" t="s">
        <v>270</v>
      </c>
    </row>
    <row r="188" ht="12.75">
      <c r="C188" t="s">
        <v>271</v>
      </c>
    </row>
    <row r="189" ht="12.75">
      <c r="C189" t="s">
        <v>272</v>
      </c>
    </row>
    <row r="190" ht="12.75">
      <c r="C190" t="s">
        <v>273</v>
      </c>
    </row>
    <row r="191" ht="12.75">
      <c r="C191" t="s">
        <v>274</v>
      </c>
    </row>
    <row r="192" ht="12.75">
      <c r="C192" t="s">
        <v>275</v>
      </c>
    </row>
    <row r="193" ht="12.75">
      <c r="C193" t="s">
        <v>276</v>
      </c>
    </row>
    <row r="194" ht="12.75">
      <c r="C194" t="s">
        <v>277</v>
      </c>
    </row>
    <row r="195" ht="12.75">
      <c r="C195" t="s">
        <v>278</v>
      </c>
    </row>
    <row r="196" ht="12.75">
      <c r="C196" t="s">
        <v>279</v>
      </c>
    </row>
    <row r="197" ht="12.75">
      <c r="C197" t="s">
        <v>280</v>
      </c>
    </row>
    <row r="198" ht="12.75">
      <c r="C198" t="s">
        <v>281</v>
      </c>
    </row>
    <row r="199" ht="12.75">
      <c r="C199" t="s">
        <v>282</v>
      </c>
    </row>
    <row r="200" ht="12.75">
      <c r="C200" t="s">
        <v>283</v>
      </c>
    </row>
    <row r="201" ht="12.75">
      <c r="C201" t="s">
        <v>284</v>
      </c>
    </row>
    <row r="202" ht="12.75">
      <c r="C202" t="s">
        <v>285</v>
      </c>
    </row>
    <row r="203" ht="12.75">
      <c r="C203" t="s">
        <v>286</v>
      </c>
    </row>
    <row r="204" ht="12.75">
      <c r="C204" t="s">
        <v>287</v>
      </c>
    </row>
    <row r="205" ht="12.75">
      <c r="C205" t="s">
        <v>288</v>
      </c>
    </row>
    <row r="206" ht="12.75">
      <c r="C206" t="s">
        <v>289</v>
      </c>
    </row>
    <row r="207" ht="12.75">
      <c r="C207" t="s">
        <v>290</v>
      </c>
    </row>
    <row r="208" ht="12.75">
      <c r="C208" t="s">
        <v>291</v>
      </c>
    </row>
    <row r="209" ht="12.75">
      <c r="C209" t="s">
        <v>292</v>
      </c>
    </row>
    <row r="210" ht="12.75">
      <c r="C210" t="s">
        <v>293</v>
      </c>
    </row>
    <row r="211" ht="12.75">
      <c r="C211" t="s">
        <v>294</v>
      </c>
    </row>
    <row r="212" ht="12.75">
      <c r="C212" t="s">
        <v>295</v>
      </c>
    </row>
    <row r="213" ht="12.75">
      <c r="C213" t="s">
        <v>296</v>
      </c>
    </row>
    <row r="214" ht="12.75">
      <c r="C214" t="s">
        <v>297</v>
      </c>
    </row>
    <row r="215" ht="12.75">
      <c r="C215" t="s">
        <v>298</v>
      </c>
    </row>
    <row r="216" ht="12.75">
      <c r="C216" t="s">
        <v>299</v>
      </c>
    </row>
    <row r="217" ht="12.75">
      <c r="C217" t="s">
        <v>300</v>
      </c>
    </row>
    <row r="218" ht="12.75">
      <c r="C218" t="s">
        <v>301</v>
      </c>
    </row>
    <row r="219" ht="12.75">
      <c r="C219" t="s">
        <v>302</v>
      </c>
    </row>
    <row r="220" ht="12.75">
      <c r="C220" t="s">
        <v>303</v>
      </c>
    </row>
    <row r="221" ht="12.75">
      <c r="C221" t="s">
        <v>304</v>
      </c>
    </row>
    <row r="222" ht="12.75">
      <c r="C222" t="s">
        <v>305</v>
      </c>
    </row>
    <row r="223" ht="12.75">
      <c r="C223" t="s">
        <v>306</v>
      </c>
    </row>
    <row r="224" ht="12.75">
      <c r="C224" t="s">
        <v>307</v>
      </c>
    </row>
    <row r="225" ht="12.75">
      <c r="C225" t="s">
        <v>308</v>
      </c>
    </row>
    <row r="226" ht="12.75">
      <c r="C226" t="s">
        <v>309</v>
      </c>
    </row>
    <row r="227" ht="12.75">
      <c r="C227" t="s">
        <v>310</v>
      </c>
    </row>
    <row r="228" ht="12.75">
      <c r="C228" t="s">
        <v>311</v>
      </c>
    </row>
    <row r="229" ht="12.75">
      <c r="C229" t="s">
        <v>312</v>
      </c>
    </row>
    <row r="230" ht="12.75">
      <c r="C230" t="s">
        <v>313</v>
      </c>
    </row>
    <row r="231" ht="12.75">
      <c r="C231" t="s">
        <v>314</v>
      </c>
    </row>
    <row r="232" ht="12.75">
      <c r="C232" t="s">
        <v>315</v>
      </c>
    </row>
    <row r="233" ht="12.75">
      <c r="C233" t="s">
        <v>316</v>
      </c>
    </row>
    <row r="234" ht="12.75">
      <c r="C234" t="s">
        <v>317</v>
      </c>
    </row>
    <row r="235" ht="12.75">
      <c r="C235" t="s">
        <v>318</v>
      </c>
    </row>
    <row r="236" ht="12.75">
      <c r="C236" t="s">
        <v>319</v>
      </c>
    </row>
    <row r="237" ht="12.75">
      <c r="C237" t="s">
        <v>320</v>
      </c>
    </row>
    <row r="238" ht="12.75">
      <c r="C238" t="s">
        <v>321</v>
      </c>
    </row>
    <row r="239" ht="12.75">
      <c r="C239" t="s">
        <v>322</v>
      </c>
    </row>
    <row r="240" ht="12.75">
      <c r="C240" t="s">
        <v>323</v>
      </c>
    </row>
    <row r="241" ht="12.75">
      <c r="C241" t="s">
        <v>324</v>
      </c>
    </row>
    <row r="242" ht="12.75">
      <c r="C242" t="s">
        <v>325</v>
      </c>
    </row>
    <row r="243" ht="12.75">
      <c r="C243" t="s">
        <v>326</v>
      </c>
    </row>
    <row r="244" ht="12.75">
      <c r="C244" t="s">
        <v>327</v>
      </c>
    </row>
    <row r="245" ht="12.75">
      <c r="C245" t="s">
        <v>328</v>
      </c>
    </row>
    <row r="246" ht="12.75">
      <c r="C246" t="s">
        <v>329</v>
      </c>
    </row>
    <row r="247" ht="12.75">
      <c r="C247" t="s">
        <v>330</v>
      </c>
    </row>
    <row r="248" ht="12.75">
      <c r="C248" t="s">
        <v>331</v>
      </c>
    </row>
    <row r="249" ht="12.75">
      <c r="C249" t="s">
        <v>332</v>
      </c>
    </row>
    <row r="250" ht="12.75">
      <c r="C250" t="s">
        <v>333</v>
      </c>
    </row>
    <row r="251" ht="12.75">
      <c r="C251" t="s">
        <v>334</v>
      </c>
    </row>
    <row r="252" ht="12.75">
      <c r="C252" t="s">
        <v>335</v>
      </c>
    </row>
    <row r="253" ht="12.75">
      <c r="C253" t="s">
        <v>336</v>
      </c>
    </row>
    <row r="254" ht="12.75">
      <c r="C254" t="s">
        <v>337</v>
      </c>
    </row>
    <row r="255" ht="12.75">
      <c r="C255" t="s">
        <v>338</v>
      </c>
    </row>
    <row r="256" ht="12.75">
      <c r="C256" t="s">
        <v>339</v>
      </c>
    </row>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CNCA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Soporte</dc:creator>
  <cp:keywords/>
  <dc:description/>
  <cp:lastModifiedBy>Gerardo</cp:lastModifiedBy>
  <dcterms:created xsi:type="dcterms:W3CDTF">2013-08-09T17:09:21Z</dcterms:created>
  <dcterms:modified xsi:type="dcterms:W3CDTF">2020-08-31T16:18:47Z</dcterms:modified>
  <cp:category/>
  <cp:version/>
  <cp:contentType/>
  <cp:contentStatus/>
</cp:coreProperties>
</file>